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10 в Министерство\папка4. Обоснование стоимости проектов\O_1.5.3 ОЛЯ\"/>
    </mc:Choice>
  </mc:AlternateContent>
  <xr:revisionPtr revIDLastSave="0" documentId="13_ncr:1_{9B15031B-3215-459F-88FB-C18537E2EFEF}" xr6:coauthVersionLast="47" xr6:coauthVersionMax="47" xr10:uidLastSave="{00000000-0000-0000-0000-000000000000}"/>
  <bookViews>
    <workbookView xWindow="-120" yWindow="-120" windowWidth="29040" windowHeight="15840" tabRatio="955" activeTab="1" xr2:uid="{00000000-000D-0000-FFFF-FFFF00000000}"/>
  </bookViews>
  <sheets>
    <sheet name="сводка затрат" sheetId="10" r:id="rId1"/>
    <sheet name="ССРСС" sheetId="27" r:id="rId2"/>
    <sheet name="3.2 Пост Братск" sheetId="11" r:id="rId3"/>
    <sheet name="3.3 дорога Братск" sheetId="16" r:id="rId4"/>
    <sheet name="3.4 ограждения Братск" sheetId="17" r:id="rId5"/>
    <sheet name="3.5 гараж Падун" sheetId="18" r:id="rId6"/>
    <sheet name="3.6 Гараж Янталь " sheetId="23" r:id="rId7"/>
    <sheet name="3.7 вспом зд. Янталь" sheetId="20" r:id="rId8"/>
    <sheet name="3.8 Огражд Янталь" sheetId="14" r:id="rId9"/>
    <sheet name="3.9 дорога п. Янталь " sheetId="15" r:id="rId10"/>
    <sheet name="3.10 Вс. зд НУ" sheetId="12" r:id="rId11"/>
  </sheets>
  <definedNames>
    <definedName name="_xlnm.Print_Titles" localSheetId="10">'3.10 Вс. зд НУ'!$19:$19</definedName>
    <definedName name="_xlnm.Print_Titles" localSheetId="2">'3.2 Пост Братск'!$20:$20</definedName>
    <definedName name="_xlnm.Print_Titles" localSheetId="3">'3.3 дорога Братск'!$19:$19</definedName>
    <definedName name="_xlnm.Print_Titles" localSheetId="4">'3.4 ограждения Братск'!$19:$19</definedName>
    <definedName name="_xlnm.Print_Titles" localSheetId="5">'3.5 гараж Падун'!$21:$21</definedName>
    <definedName name="_xlnm.Print_Titles" localSheetId="6">'3.6 Гараж Янталь '!$21:$21</definedName>
    <definedName name="_xlnm.Print_Titles" localSheetId="7">'3.7 вспом зд. Янталь'!$19:$19</definedName>
    <definedName name="_xlnm.Print_Titles" localSheetId="8">'3.8 Огражд Янталь'!$19:$19</definedName>
    <definedName name="_xlnm.Print_Titles" localSheetId="9">'3.9 дорога п. Янталь '!$19:$19</definedName>
    <definedName name="_xlnm.Print_Titles" localSheetId="1">ССРСС!$24:$24</definedName>
    <definedName name="Здания_КРУЭ__ЗРУ__укомплектованных_оборудованием" localSheetId="0">#REF!</definedName>
    <definedName name="Здания_КРУЭ__ЗРУ__укомплектованных_оборудованием">#REF!</definedName>
    <definedName name="_xlnm.Print_Area" localSheetId="10">'3.10 Вс. зд НУ'!$A$1:$P$142</definedName>
    <definedName name="_xlnm.Print_Area" localSheetId="2">'3.2 Пост Братск'!$A$1:$P$81</definedName>
    <definedName name="_xlnm.Print_Area" localSheetId="3">'3.3 дорога Братск'!$A$1:$P$77</definedName>
    <definedName name="_xlnm.Print_Area" localSheetId="4">'3.4 ограждения Братск'!$A$1:$P$74</definedName>
    <definedName name="_xlnm.Print_Area" localSheetId="5">'3.5 гараж Падун'!$A$1:$P$255</definedName>
    <definedName name="_xlnm.Print_Area" localSheetId="6">'3.6 Гараж Янталь '!$A$1:$P$267</definedName>
    <definedName name="_xlnm.Print_Area" localSheetId="7">'3.7 вспом зд. Янталь'!$A$1:$P$72</definedName>
    <definedName name="_xlnm.Print_Area" localSheetId="8">'3.8 Огражд Янталь'!$A$1:$P$72</definedName>
    <definedName name="_xlnm.Print_Area" localSheetId="9">'3.9 дорога п. Янталь '!$A$1:$P$69</definedName>
    <definedName name="_xlnm.Print_Area" localSheetId="1">ССРСС!$A$1:$H$60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0" l="1"/>
  <c r="I19" i="10"/>
  <c r="C24" i="10"/>
  <c r="C23" i="10" l="1"/>
  <c r="C22" i="10"/>
  <c r="C21" i="10"/>
  <c r="C20" i="10"/>
  <c r="C19" i="10"/>
  <c r="K5" i="10"/>
  <c r="J5" i="10"/>
  <c r="I5" i="10"/>
  <c r="I15" i="10" l="1"/>
  <c r="I18" i="10" l="1"/>
  <c r="J17" i="10"/>
  <c r="L5" i="10" l="1"/>
  <c r="I16" i="10" l="1"/>
  <c r="L12" i="10" l="1"/>
  <c r="K22" i="10" l="1"/>
  <c r="K6" i="10"/>
  <c r="J6" i="10"/>
  <c r="I6" i="10"/>
  <c r="K26" i="10"/>
  <c r="J26" i="10"/>
  <c r="I26" i="10"/>
  <c r="H26" i="10"/>
  <c r="K25" i="10"/>
  <c r="J25" i="10"/>
  <c r="I25" i="10"/>
  <c r="H25" i="10"/>
  <c r="K19" i="10"/>
  <c r="J19" i="10"/>
  <c r="H19" i="10"/>
  <c r="K18" i="10"/>
  <c r="J18" i="10"/>
  <c r="H18" i="10"/>
  <c r="L11" i="10"/>
  <c r="K17" i="10"/>
  <c r="I24" i="10"/>
  <c r="K16" i="10"/>
  <c r="I23" i="10"/>
  <c r="H16" i="10"/>
  <c r="J13" i="10" l="1"/>
  <c r="J23" i="10"/>
  <c r="J16" i="10"/>
  <c r="H22" i="10"/>
  <c r="H15" i="10"/>
  <c r="L19" i="10"/>
  <c r="L26" i="10"/>
  <c r="L18" i="10"/>
  <c r="L25" i="10"/>
  <c r="L10" i="10"/>
  <c r="H6" i="10"/>
  <c r="L6" i="10" s="1"/>
  <c r="K13" i="10"/>
  <c r="J15" i="10"/>
  <c r="H17" i="10"/>
  <c r="K23" i="10"/>
  <c r="J24" i="10"/>
  <c r="L8" i="10"/>
  <c r="H13" i="10"/>
  <c r="K15" i="10"/>
  <c r="K20" i="10" s="1"/>
  <c r="K29" i="10" s="1"/>
  <c r="I22" i="10"/>
  <c r="I27" i="10" s="1"/>
  <c r="I30" i="10" s="1"/>
  <c r="H23" i="10"/>
  <c r="K24" i="10"/>
  <c r="L9" i="10"/>
  <c r="I13" i="10"/>
  <c r="J22" i="10"/>
  <c r="H24" i="10"/>
  <c r="L15" i="10" l="1"/>
  <c r="L24" i="10"/>
  <c r="J27" i="10"/>
  <c r="J30" i="10" s="1"/>
  <c r="H20" i="10"/>
  <c r="H29" i="10" s="1"/>
  <c r="L23" i="10"/>
  <c r="K27" i="10"/>
  <c r="K30" i="10" s="1"/>
  <c r="I20" i="10"/>
  <c r="I29" i="10" s="1"/>
  <c r="J20" i="10"/>
  <c r="J29" i="10" s="1"/>
  <c r="H27" i="10"/>
  <c r="H30" i="10" s="1"/>
  <c r="L22" i="10"/>
  <c r="L13" i="10"/>
  <c r="L17" i="10"/>
  <c r="L16" i="10"/>
  <c r="L30" i="10" l="1"/>
  <c r="C25" i="10" s="1"/>
  <c r="D25" i="10" s="1"/>
  <c r="L27" i="10"/>
  <c r="L29" i="10"/>
  <c r="L20" i="10"/>
  <c r="C5" i="10" l="1"/>
</calcChain>
</file>

<file path=xl/sharedStrings.xml><?xml version="1.0" encoding="utf-8"?>
<sst xmlns="http://schemas.openxmlformats.org/spreadsheetml/2006/main" count="2963" uniqueCount="754">
  <si>
    <t/>
  </si>
  <si>
    <t>(наименование стройки)</t>
  </si>
  <si>
    <t>№ п/п</t>
  </si>
  <si>
    <t>Обоснование</t>
  </si>
  <si>
    <t>всего</t>
  </si>
  <si>
    <t>1</t>
  </si>
  <si>
    <t>2</t>
  </si>
  <si>
    <t>3</t>
  </si>
  <si>
    <t>4</t>
  </si>
  <si>
    <t>5</t>
  </si>
  <si>
    <t>6</t>
  </si>
  <si>
    <t>8</t>
  </si>
  <si>
    <t>9</t>
  </si>
  <si>
    <t>№ пп</t>
  </si>
  <si>
    <t>Обоснование стоимости</t>
  </si>
  <si>
    <t>СП</t>
  </si>
  <si>
    <t>НР</t>
  </si>
  <si>
    <t>Налоги и обязательные платежи</t>
  </si>
  <si>
    <t>Сметная стоимость, тыс. руб.</t>
  </si>
  <si>
    <t>Утверждено приказом № 421 от 4 августа 2020 г. Минстроя РФ в редакции приказа № 557 от 7 июля 2022 г.</t>
  </si>
  <si>
    <t>Заказчик</t>
  </si>
  <si>
    <t xml:space="preserve"> </t>
  </si>
  <si>
    <t>(наименование организации)</t>
  </si>
  <si>
    <t>(ссылка на документ об утверждении)</t>
  </si>
  <si>
    <t>Глава 2. Основные объекты строительства, реконструкции, капитального ремонта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</si>
  <si>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</si>
  <si>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</si>
  <si>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</si>
  <si>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</si>
  <si>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</si>
  <si>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</si>
  <si>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</si>
  <si>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</si>
  <si>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</si>
  <si>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1-12</t>
  </si>
  <si>
    <t>Непредвиденные затраты</t>
  </si>
  <si>
    <t>Итого с учетом "Непредвиденные затраты"</t>
  </si>
  <si>
    <t>Итого по сводному расчету</t>
  </si>
  <si>
    <t>АО "БЭСК"</t>
  </si>
  <si>
    <t>4 кв. 2024 г.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</si>
  <si>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</si>
  <si>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</si>
  <si>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</si>
  <si>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</si>
  <si>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</si>
  <si>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</si>
  <si>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</si>
  <si>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</si>
  <si>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</si>
  <si>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</si>
  <si>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</si>
  <si>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</si>
  <si>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</si>
  <si>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</si>
  <si>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</si>
  <si>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</si>
  <si>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</si>
  <si>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</si>
  <si>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</si>
  <si>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</si>
  <si>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</si>
  <si>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</si>
  <si>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</si>
  <si>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</si>
  <si>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</si>
  <si>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</si>
  <si>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</si>
  <si>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</si>
  <si>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</si>
  <si>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</si>
  <si>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</si>
  <si>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</si>
  <si>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</si>
  <si>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</si>
  <si>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</si>
  <si>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</si>
  <si>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</si>
  <si>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</si>
  <si>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</si>
  <si>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1.3</t>
  </si>
  <si>
    <t>1.4</t>
  </si>
  <si>
    <t>1.5</t>
  </si>
  <si>
    <t>1.6</t>
  </si>
  <si>
    <t>1.7</t>
  </si>
  <si>
    <t>Раздел 3.</t>
  </si>
  <si>
    <t>3.1</t>
  </si>
  <si>
    <t>3.2</t>
  </si>
  <si>
    <t>3.3</t>
  </si>
  <si>
    <t>3.4</t>
  </si>
  <si>
    <t>3.5</t>
  </si>
  <si>
    <t>3.6</t>
  </si>
  <si>
    <t>Раздел 4.</t>
  </si>
  <si>
    <t>4.1</t>
  </si>
  <si>
    <t>4.2</t>
  </si>
  <si>
    <t>4.3</t>
  </si>
  <si>
    <t>4.4</t>
  </si>
  <si>
    <t>4.5</t>
  </si>
  <si>
    <t>4.6</t>
  </si>
  <si>
    <t>Раздел 5</t>
  </si>
  <si>
    <t>Оценка полной стоимости инвестиционного проекта в прогнозных ценах соответствующих лет</t>
  </si>
  <si>
    <t>ЛОКАЛЬНЫЙ РЕСУРСНЫЙ СМЕТНЫЙ РАСЧЕТ № 3.2</t>
  </si>
  <si>
    <t>(локальная смета)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</si>
  <si>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</si>
  <si>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</si>
  <si>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</si>
  <si>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</si>
  <si>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строительных работ</t>
  </si>
  <si>
    <t xml:space="preserve">   монтажных работ</t>
  </si>
  <si>
    <t>Средства на оплату труда</t>
  </si>
  <si>
    <t>Сметная трудоемкость</t>
  </si>
  <si>
    <t>чел.час</t>
  </si>
  <si>
    <t xml:space="preserve">Составлен(а) в текущих ценах по состоянию на </t>
  </si>
  <si>
    <t>3 квартал 2025 г. (зона 3)</t>
  </si>
  <si>
    <t>Наименование работ и затрат</t>
  </si>
  <si>
    <t>Единица измерения</t>
  </si>
  <si>
    <t>Количество</t>
  </si>
  <si>
    <t>Сметная стоимость в текущих (прогнозных) ценах, руб.</t>
  </si>
  <si>
    <t>Т/з осн.
раб.
Всего</t>
  </si>
  <si>
    <t>Т/з мех. Всего</t>
  </si>
  <si>
    <t>на ед.</t>
  </si>
  <si>
    <t>Всего</t>
  </si>
  <si>
    <t>В том числе</t>
  </si>
  <si>
    <t>Осн.З/п</t>
  </si>
  <si>
    <t>Эк.Маш</t>
  </si>
  <si>
    <t>З/пМех</t>
  </si>
  <si>
    <t>Мат.</t>
  </si>
  <si>
    <t>Раздел 1. Новый раздел</t>
  </si>
  <si>
    <t>ГЭСН01-01-006-05</t>
  </si>
  <si>
    <t>Разработка грунта в котлованах объемом до 500 м3 экскаваторами с ковшом вместимостью 0,25 м3, группа грунтов: 2</t>
  </si>
  <si>
    <t>1000 м3</t>
  </si>
  <si>
    <t>ГЭСН08-01-002-03</t>
  </si>
  <si>
    <t>Устройство основания под фундаменты: гравийного</t>
  </si>
  <si>
    <t>м3</t>
  </si>
  <si>
    <t>ГЭСН07-01-001-02</t>
  </si>
  <si>
    <t>Укладка блоков и плит ленточных фундаментов при глубине котлована до 4 м, масса конструкций: до 1,5 т</t>
  </si>
  <si>
    <t>100 шт</t>
  </si>
  <si>
    <t>ГЭСН07-01-001-01</t>
  </si>
  <si>
    <t>Укладка блоков и плит ленточных фундаментов при глубине котлована до 4 м, масса конструкций: до 0,5 т</t>
  </si>
  <si>
    <t>ГЭСН07-01-002-01</t>
  </si>
  <si>
    <t>Устройство прослойки из раствора под подошвы фундаментов</t>
  </si>
  <si>
    <t>100 м2</t>
  </si>
  <si>
    <t>ГЭСН07-01-037-01</t>
  </si>
  <si>
    <t>Заполнение вертикальных швов стеновых панелей: цементным раствором</t>
  </si>
  <si>
    <t>100 м</t>
  </si>
  <si>
    <t>7</t>
  </si>
  <si>
    <t>ГЭСН08-01-003-07</t>
  </si>
  <si>
    <t>Гидроизоляция боковая обмазочная битумная в 2 слоя по выровненной поверхности бутовой кладки, кирпичу, бетону</t>
  </si>
  <si>
    <t>ГЭСН08-01-003-03</t>
  </si>
  <si>
    <t>Гидроизоляция стен, фундаментов: горизонтальная оклеечная в 2 слоя</t>
  </si>
  <si>
    <t>ГЭСНм08-02-231-05</t>
  </si>
  <si>
    <t>Прокладка труб  в земле для защиты одного кабеля диаметром: 110 мм</t>
  </si>
  <si>
    <t>10</t>
  </si>
  <si>
    <t>ГЭСН01-02-061-02</t>
  </si>
  <si>
    <t>Засыпка вручную траншей, пазух котлованов и ям, группа грунтов: 2</t>
  </si>
  <si>
    <t>100 м3</t>
  </si>
  <si>
    <t>11</t>
  </si>
  <si>
    <t>ГЭСН46-03-013-01</t>
  </si>
  <si>
    <t>Сверление вертикальных отверстий в бетонных конструкциях полов перфоратором глубиной 200 мм диаметром: до 20 мм</t>
  </si>
  <si>
    <t>100 отверстий</t>
  </si>
  <si>
    <t>12</t>
  </si>
  <si>
    <t>ГЭСН06-03-004-01</t>
  </si>
  <si>
    <t>Установка анкерных болтов: в готовые гнезда с заделкой длиной до 1 м</t>
  </si>
  <si>
    <t>т</t>
  </si>
  <si>
    <t>13</t>
  </si>
  <si>
    <t>ГЭСН10-02-024-01</t>
  </si>
  <si>
    <t>Сборка стен из брусьев толщиной: 100 мм</t>
  </si>
  <si>
    <t>14</t>
  </si>
  <si>
    <t>ГЭСНр53-01-002-02</t>
  </si>
  <si>
    <t>Прорезка проемов в стенах и перегородках: из брусьев</t>
  </si>
  <si>
    <t>м2</t>
  </si>
  <si>
    <t>15</t>
  </si>
  <si>
    <t>ГЭСН26-01-036-01</t>
  </si>
  <si>
    <t>Изоляция изделиями из волокнистых и зернистых материалов с креплением на клее и дюбелями холодных поверхностей: наружных стен</t>
  </si>
  <si>
    <t>16</t>
  </si>
  <si>
    <t>ГЭСН26-01-055-01</t>
  </si>
  <si>
    <t>Установка пароизоляционного слоя из: пленки полиэтиленовой</t>
  </si>
  <si>
    <t>17</t>
  </si>
  <si>
    <t>ГЭСН15-01-056-02</t>
  </si>
  <si>
    <t>Устройство каркасов из деревянных брусков сечением 40 х 25 мм пропитанных: готовым составом</t>
  </si>
  <si>
    <t>18</t>
  </si>
  <si>
    <t>ГЭСН09-04-006-02</t>
  </si>
  <si>
    <t>Монтаж ограждающих конструкций стен: из профилированного листа при высоте здания до 30 м</t>
  </si>
  <si>
    <t>19</t>
  </si>
  <si>
    <t>ГЭСН10-05-009-01</t>
  </si>
  <si>
    <t>Облицовка стен по одинарному металлическому каркасу из направляющих и стоечных профилей гипсокартонными листами в один слой</t>
  </si>
  <si>
    <t>20</t>
  </si>
  <si>
    <t>ГЭСН10-04-001-07</t>
  </si>
  <si>
    <t>Устройство перегородок на деревянном каркасе с заделкой стыков водостойкой шпатлевкой для жилых и общественных зданий с обшивкой гипсокартонными листами: в два слоя с изоляционной прокладкой, толщина перегородки 106 мм</t>
  </si>
  <si>
    <t>21</t>
  </si>
  <si>
    <t>ГЭСН11-01-012-04</t>
  </si>
  <si>
    <t>Устройство по готовому основанию из нестроганых досок с антисептированием настила: прямого</t>
  </si>
  <si>
    <t>22</t>
  </si>
  <si>
    <t>ГЭСН11-01-005-01</t>
  </si>
  <si>
    <t>Устройство гидроизоляции из полиэтиленовой пленки на бутилкаучуковом клее с защитой рубероидом: первый слой</t>
  </si>
  <si>
    <t>23</t>
  </si>
  <si>
    <t>24</t>
  </si>
  <si>
    <t>ГЭСН11-01-009-01</t>
  </si>
  <si>
    <t>Устройство тепло- и звукоизоляции сплошной из плит: или матов минераловатных или стекловолокнистых</t>
  </si>
  <si>
    <t>25</t>
  </si>
  <si>
    <t>ГЭСН11-01-050-01</t>
  </si>
  <si>
    <t>Устройство пароизоляции из полиэтиленовой пленки в один слой насухо</t>
  </si>
  <si>
    <t>26</t>
  </si>
  <si>
    <t>ГЭСН11-01-053-01</t>
  </si>
  <si>
    <t>Устройство оснований полов из фанеры в один слой площадью: до 20 м2</t>
  </si>
  <si>
    <t>27</t>
  </si>
  <si>
    <t>ГЭСН11-01-011-07</t>
  </si>
  <si>
    <t>Устройство стяжек: из плит древесноволокнистых</t>
  </si>
  <si>
    <t>28</t>
  </si>
  <si>
    <t>ГЭСН11-01-036-02</t>
  </si>
  <si>
    <t>Устройство покрытий: из линолеума на клее со свариванием полотнищ в стыках</t>
  </si>
  <si>
    <t>29</t>
  </si>
  <si>
    <t>ГЭСН11-01-040-03</t>
  </si>
  <si>
    <t>Устройство плинтусов поливинилхлоридных: на винтах самонарезающих</t>
  </si>
  <si>
    <t>30</t>
  </si>
  <si>
    <t>ГЭСН10-02-009-01</t>
  </si>
  <si>
    <t>Сборка перекрытий с настилкой полов по деревянным балкам: с укладкой щитов наката, с утеплением минераловатными плитами</t>
  </si>
  <si>
    <t>31</t>
  </si>
  <si>
    <t>ГЭСН10-02-010-01</t>
  </si>
  <si>
    <t>Сборка чердачных перекрытий по деревянным балкам: с укладкой щитов наката, с утеплением минераловатными плитами</t>
  </si>
  <si>
    <t>32</t>
  </si>
  <si>
    <t>33</t>
  </si>
  <si>
    <t>34</t>
  </si>
  <si>
    <t>ГЭСН10-01-002-01</t>
  </si>
  <si>
    <t>Установка стропил</t>
  </si>
  <si>
    <t>35</t>
  </si>
  <si>
    <t>ГЭСН12-01-034-02</t>
  </si>
  <si>
    <t>Устройство обрешетки с прозорами из брусков</t>
  </si>
  <si>
    <t>36</t>
  </si>
  <si>
    <t>ГЭСН12-01-033-01</t>
  </si>
  <si>
    <t>Монтаж кровли из профилированного листа для объектов непроизводственного назначения: простой</t>
  </si>
  <si>
    <t>37</t>
  </si>
  <si>
    <t>ГЭСН10-01-003-01</t>
  </si>
  <si>
    <t>Устройство слуховых окон</t>
  </si>
  <si>
    <t>шт</t>
  </si>
  <si>
    <t>38</t>
  </si>
  <si>
    <t>ГЭСН10-01-034-08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</si>
  <si>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</si>
  <si>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39</t>
  </si>
  <si>
    <t>ГЭСН10-01-034-02</t>
  </si>
  <si>
    <t>Установка в жилых и общественных зданиях оконных блоков из ПВХ профилей: глухих с площадью проема более 2 м2</t>
  </si>
  <si>
    <t>40</t>
  </si>
  <si>
    <t>ГЭСН09-04-012-01</t>
  </si>
  <si>
    <t>Установка металлических дверных блоков в готовые проемы</t>
  </si>
  <si>
    <t>41</t>
  </si>
  <si>
    <t>ГЭСН10-01-039-06</t>
  </si>
  <si>
    <t>Установка блоков в наружных и внутренних дверных проемах с герметизацией пенополиуретановым герметиком: в перегородках и деревянных нерубленых стенах, площадь проема до 3 м2</t>
  </si>
  <si>
    <t>Итого по разделу 1 Новый раздел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</si>
  <si>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</si>
  <si>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</si>
  <si>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</si>
  <si>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</si>
  <si>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</si>
  <si>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</si>
  <si>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</si>
  <si>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</si>
  <si>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</si>
  <si>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</si>
  <si>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</si>
  <si>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</si>
  <si>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</si>
  <si>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</si>
  <si>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</si>
  <si>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Итого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</si>
  <si>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</si>
  <si>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</si>
  <si>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</si>
  <si>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</si>
  <si>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 xml:space="preserve">     справочно:</t>
  </si>
  <si>
    <t xml:space="preserve">          Затраты труда рабочих</t>
  </si>
  <si>
    <t>1025,8942106</t>
  </si>
  <si>
    <t xml:space="preserve">          Затраты труда машинистов</t>
  </si>
  <si>
    <t>30,3348125</t>
  </si>
  <si>
    <t>Составил Инженер РЭЦ:  ____________________________ К.Г. Прохорова</t>
  </si>
  <si>
    <t>[должность, подпись (инициалы, фамилия)]</t>
  </si>
  <si>
    <t>Проверил Начальник РЭЦ:  ____________________________ В.Н. Трушков</t>
  </si>
  <si>
    <t>120,2393693</t>
  </si>
  <si>
    <t>1807,7045244</t>
  </si>
  <si>
    <t>Установка элементов каркаса: из брусьев</t>
  </si>
  <si>
    <t>ГЭСН10-01-010-01</t>
  </si>
  <si>
    <t>Изоляция стен изделиями из минераловатных плит на основе стекловолокна с креплением дюбелями при работе с люльки: в один слой толщиной 100 мм</t>
  </si>
  <si>
    <t>ГЭСН26-01-035-01</t>
  </si>
  <si>
    <t>Монтаж ограждающих конструкций стен: из многослойных панелей заводской готовности при высоте здания до 50 м</t>
  </si>
  <si>
    <t>ГЭСН09-04-006-04</t>
  </si>
  <si>
    <t>Антисептирование древесины: водными растворами</t>
  </si>
  <si>
    <t>ГЭСНр69-01-010-01</t>
  </si>
  <si>
    <t>Подшивка потолков: плитами древесноволокнистыми твердыми толщиной 5 мм</t>
  </si>
  <si>
    <t>ГЭСН10-01-022-03</t>
  </si>
  <si>
    <t>Изоляция покрытий и перекрытий изделиями из волокнистых и зернистых материалов насухо</t>
  </si>
  <si>
    <t>ГЭСН26-01-039-01</t>
  </si>
  <si>
    <t>Устройство подкровельной пленочной гидроизоляции</t>
  </si>
  <si>
    <t>ГЭСН12-01-037-04</t>
  </si>
  <si>
    <t>Укладка лаг: по плитам перекрытий</t>
  </si>
  <si>
    <t>ГЭСН11-01-012-03</t>
  </si>
  <si>
    <t>Окраска металлических огрунтованных поверхностей: краской БТ-177 серебристой</t>
  </si>
  <si>
    <t>ГЭСН13-03-004-23</t>
  </si>
  <si>
    <t>Монтаж щитов покрытий зданий высотой до 25 м с обшивкой: из тонколистовой стали размером 3х6 м</t>
  </si>
  <si>
    <t>ГЭСН09-04-001-02</t>
  </si>
  <si>
    <t>Монтаж каркасов зданий: рамных коробчатого сечения</t>
  </si>
  <si>
    <t>ГЭСН09-01-005-03</t>
  </si>
  <si>
    <t>Изготовление опорной площадки</t>
  </si>
  <si>
    <t>ГЭСН27-07-004-01
применительно</t>
  </si>
  <si>
    <t>Раздел 1. 2025</t>
  </si>
  <si>
    <t>3 квартал 2025 г. (зона 4)</t>
  </si>
  <si>
    <t xml:space="preserve">на Строительство вспомогательного объекта недвижимости (служебное помещение) РЭС-3 (г. Нижнеудинск, ул. Заимка Муксут, в районе АЗС), </t>
  </si>
  <si>
    <t>ЛОКАЛЬНЫЙ РЕСУРСНЫЙ СМЕТНЫЙ РАСЧЕТ № 3.10</t>
  </si>
  <si>
    <t>Иркутская область, г. Нижнеудинск</t>
  </si>
  <si>
    <t xml:space="preserve">     Оборудование</t>
  </si>
  <si>
    <t>Агрегат воздушного отопления АВО 52, производительность 3300 м3/ч, мощность 25 кВт</t>
  </si>
  <si>
    <t>ФСБЦ-64.5.01.01-0004</t>
  </si>
  <si>
    <t>Установка агрегатов воздушно-отопительных массой: до 0,25 т</t>
  </si>
  <si>
    <t>ГЭСН20-04-001-01</t>
  </si>
  <si>
    <t>90</t>
  </si>
  <si>
    <t>Установка клапанов обратных: периметром до 1600 мм</t>
  </si>
  <si>
    <t>ГЭСН20-02-004-06</t>
  </si>
  <si>
    <t>89</t>
  </si>
  <si>
    <t>Установка клапанов: лепестковых к осевым вентиляторам до 4 номера</t>
  </si>
  <si>
    <t>ГЭСН20-02-004-10</t>
  </si>
  <si>
    <t>88</t>
  </si>
  <si>
    <t>Установка вставок гибких к радиальным вентиляторам</t>
  </si>
  <si>
    <t>ГЭСН20-02-018-01</t>
  </si>
  <si>
    <t>87</t>
  </si>
  <si>
    <t>Установка фильтров воздушных (сухих) производительностью: до 10 тыс.м3/час</t>
  </si>
  <si>
    <t>ГЭСН20-06-005-01</t>
  </si>
  <si>
    <t>86</t>
  </si>
  <si>
    <t>Установка калориферов массой: до 0,1 т</t>
  </si>
  <si>
    <t>ГЭСН20-04-002-01</t>
  </si>
  <si>
    <t>85</t>
  </si>
  <si>
    <t>Установка решеток жалюзийных площадью в свету: до 0,5 м2</t>
  </si>
  <si>
    <t>ГЭСН20-02-002-01</t>
  </si>
  <si>
    <t>84</t>
  </si>
  <si>
    <t>Прокладка воздуховодов из листовой, оцинкованной стали и алюминия класса Н (нормальные) толщиной: 0,7 мм, периметром от 1100 до 1600 мм</t>
  </si>
  <si>
    <t>ГЭСН20-01-001-10</t>
  </si>
  <si>
    <t>83</t>
  </si>
  <si>
    <t>Прокладка воздуховодов из листовой, оцинкованной стали и алюминия класса Н (нормальные) толщиной: 0,7 мм, периметром до 2400 мм</t>
  </si>
  <si>
    <t>ГЭСН20-01-001-11</t>
  </si>
  <si>
    <t>82</t>
  </si>
  <si>
    <t>Прокладка воздуховодов из листовой, оцинкованной стали и алюминия класса Н (нормальные) толщиной: 0,7 мм, периметром до 1000 мм</t>
  </si>
  <si>
    <t>ГЭСН20-01-001-09</t>
  </si>
  <si>
    <t>81</t>
  </si>
  <si>
    <t>Прокладка воздуховодов из листовой, оцинкованной стали и алюминия класса Н (нормальные) толщиной: 0,7 мм, периметром до 3200 мм</t>
  </si>
  <si>
    <t>ГЭСН20-01-001-12</t>
  </si>
  <si>
    <t>80</t>
  </si>
  <si>
    <t>Вентилятор осевой из разнородных металлов, производительность 210-277 м3/ч, давление 200-320 Па, частота вращения 1410 об/мин, мощность 3 кВт</t>
  </si>
  <si>
    <t>ФСБЦ-64.1.04.02-0011</t>
  </si>
  <si>
    <t>Установка вентиляторов осевых массой: до 0,025 т</t>
  </si>
  <si>
    <t>ГЭСН20-03-002-01</t>
  </si>
  <si>
    <t>78</t>
  </si>
  <si>
    <t>Установка вентиляторов осевых массой: до 0,05 т</t>
  </si>
  <si>
    <t>ГЭСН20-03-002-02</t>
  </si>
  <si>
    <t>77</t>
  </si>
  <si>
    <t>Установка кронштейнов под вентиляционное оборудование</t>
  </si>
  <si>
    <t>100 кг</t>
  </si>
  <si>
    <t>ГЭСН20-02-019-01</t>
  </si>
  <si>
    <t>76</t>
  </si>
  <si>
    <t>Сборка с помощью лебедок ручных (с установкой и снятием их в процессе работы) или вручную (мелких деталей): стремянки, связи, кронштейны, тормозные конструкции и пр.</t>
  </si>
  <si>
    <t>ГЭСНм38-01-006-08</t>
  </si>
  <si>
    <t>75</t>
  </si>
  <si>
    <t>Прим. Сверление отверстий в металлич. колоннах</t>
  </si>
  <si>
    <t>ГЭСН46-03-006-01</t>
  </si>
  <si>
    <t>74</t>
  </si>
  <si>
    <t>Монтаж опорных стоек для пролетов: до 24 м</t>
  </si>
  <si>
    <t>ГЭСН09-03-012-12</t>
  </si>
  <si>
    <t>73</t>
  </si>
  <si>
    <t>Вентиляция</t>
  </si>
  <si>
    <t>Устройство: железобетонных пандусов</t>
  </si>
  <si>
    <t>ГЭСН06-01-004-05</t>
  </si>
  <si>
    <t>72</t>
  </si>
  <si>
    <t>Устройство: железобетонных крылец</t>
  </si>
  <si>
    <t>ГЭСН06-01-004-06</t>
  </si>
  <si>
    <t>71</t>
  </si>
  <si>
    <t>Устройство основания под фундаменты: щебеночного</t>
  </si>
  <si>
    <t>ГЭСН08-01-002-02</t>
  </si>
  <si>
    <t>70</t>
  </si>
  <si>
    <t>Крыльцо</t>
  </si>
  <si>
    <t>Устройство подстилающих и выравнивающих слоев оснований: из щебня</t>
  </si>
  <si>
    <t>ГЭСН27-04-001-04</t>
  </si>
  <si>
    <t>69</t>
  </si>
  <si>
    <t>Монтаж отбойника на смотровой яме из одиночных и парных уголков</t>
  </si>
  <si>
    <t>ГЭСН09-03-014-01</t>
  </si>
  <si>
    <t>68</t>
  </si>
  <si>
    <t>Установка закладных деталей: до 4 кг</t>
  </si>
  <si>
    <t>ГЭСН09-07-030-04</t>
  </si>
  <si>
    <t>67</t>
  </si>
  <si>
    <t>Прим. Изоляция цоколя изделиями из волокнистых и зернистых материалов насухо</t>
  </si>
  <si>
    <t>66</t>
  </si>
  <si>
    <t>Прим. Изоляция изделиями из пенопласта насухо холодных поверхностей цоколя</t>
  </si>
  <si>
    <t>ГЭСН26-01-041-05</t>
  </si>
  <si>
    <t>65</t>
  </si>
  <si>
    <t>Устройство герметизации горизонтальных и вертикальных стыков стеновых панелей мастикой: вулканизирующейся тиоколовой</t>
  </si>
  <si>
    <t>ГЭСН07-05-039-06</t>
  </si>
  <si>
    <t>64</t>
  </si>
  <si>
    <t>Прим. Резка сэндвич-панелей</t>
  </si>
  <si>
    <t>м реза</t>
  </si>
  <si>
    <t>ГЭСН09-05-006-01</t>
  </si>
  <si>
    <t>63</t>
  </si>
  <si>
    <t>Обертывание поверхности изоляции рулонными материалами насухо с проклейкой швов</t>
  </si>
  <si>
    <t>ГЭСН26-01-054-01</t>
  </si>
  <si>
    <t>62</t>
  </si>
  <si>
    <t>Облицовка: оконных проемов в наружных стенах откосной планкой из оцинкованной стали с полимерным покрытием с устройством водоотлива оконного из оцинкованной стали с полимерным покрытием</t>
  </si>
  <si>
    <t>ГЭСН15-01-070-01</t>
  </si>
  <si>
    <t>61</t>
  </si>
  <si>
    <t>Облицовка: дверных проемов в наружных стенах откосной планкой из оцинкованной стали с полимерным покрытием с установкой наличников из оцинкованной стали с полимерным покрытием</t>
  </si>
  <si>
    <t>ГЭСН15-01-070-02</t>
  </si>
  <si>
    <t>60</t>
  </si>
  <si>
    <t>Монтаж лестниц прямолинейных и криволинейных, пожарных с ограждением (2шт)</t>
  </si>
  <si>
    <t>ГЭСН09-03-029-01</t>
  </si>
  <si>
    <t>59</t>
  </si>
  <si>
    <t>Сборка с помощью лебедок ручных (с установкой и снятием их в процессе работы) или вручную (мелких деталей): лестницы прямолинейные и отбойник</t>
  </si>
  <si>
    <t>ГЭСНм38-01-004-08</t>
  </si>
  <si>
    <t>58</t>
  </si>
  <si>
    <t>Прим. Изоляция изделиями из пенопласта насухо холодных поверхностей откосов</t>
  </si>
  <si>
    <t>57</t>
  </si>
  <si>
    <t>Установка противопожарных дверей: однопольных глухих</t>
  </si>
  <si>
    <t>ГЭСН09-04-013-01</t>
  </si>
  <si>
    <t>56</t>
  </si>
  <si>
    <t>Установка в жилых и общественных зданиях оконных блоков из ПВХ профилей: глухих с площадью проема до 2 м2</t>
  </si>
  <si>
    <t>ГЭСН10-01-034-01</t>
  </si>
  <si>
    <t>55</t>
  </si>
  <si>
    <t>Монтаж роллетных систем: подъемных и секционных ворот</t>
  </si>
  <si>
    <t>ГЭСН09-08-007-01</t>
  </si>
  <si>
    <t>54</t>
  </si>
  <si>
    <t>Облицовочные работы</t>
  </si>
  <si>
    <t>Монтаж кровельного покрытия: из многослойных панелей заводской готовности при высоте до 50 м</t>
  </si>
  <si>
    <t>ГЭСН09-04-002-03</t>
  </si>
  <si>
    <t>53</t>
  </si>
  <si>
    <t>Установка и разборка наружных инвентарных лесов высотой до 16 м: трубчатых для прочих отделочных работ</t>
  </si>
  <si>
    <t>ГЭСН08-07-001-02</t>
  </si>
  <si>
    <t>52</t>
  </si>
  <si>
    <t>Ремонт и восстановление герметизации коробок окон и балконных дверей мастикой: вулканизирующейся тиоколовой или монтажной пеной</t>
  </si>
  <si>
    <t>ГЭСНр53-21-8</t>
  </si>
  <si>
    <t>51</t>
  </si>
  <si>
    <t>50</t>
  </si>
  <si>
    <t>49</t>
  </si>
  <si>
    <t>Ограждающие конструкции</t>
  </si>
  <si>
    <t>Монтаж элементов каркасов быстровозводимых зданий из стальных сварных профилей на болтовых соединениях (без применения сварки): колонн</t>
  </si>
  <si>
    <t>ГЭСН09-01-003-01</t>
  </si>
  <si>
    <t>48</t>
  </si>
  <si>
    <t>Монтаж элементов каркасов быстровозводимых одноэтажных зданий из стальных сварных профилей на болтовых соединениях (без применения сварки): рам основного несущего каркаса</t>
  </si>
  <si>
    <t>ГЭСН09-01-002-01</t>
  </si>
  <si>
    <t>47</t>
  </si>
  <si>
    <t>Каркас</t>
  </si>
  <si>
    <t>Здание</t>
  </si>
  <si>
    <t>46</t>
  </si>
  <si>
    <t>45</t>
  </si>
  <si>
    <t>Приготовление тяжелых кладочных растворов: цементных марки 100</t>
  </si>
  <si>
    <t>ГЭСН06-15-003-18</t>
  </si>
  <si>
    <t>44</t>
  </si>
  <si>
    <t>Кладка стен кирпичных наружных: простых при высоте этажа до 4 м</t>
  </si>
  <si>
    <t>ГЭСН08-02-001-01</t>
  </si>
  <si>
    <t>43</t>
  </si>
  <si>
    <t>Цоколь</t>
  </si>
  <si>
    <t>Укладка металлической сетки в цементобетонное дорожное покрытие</t>
  </si>
  <si>
    <t>1000 м2</t>
  </si>
  <si>
    <t>ГЭСН27-06-009-01</t>
  </si>
  <si>
    <t>42</t>
  </si>
  <si>
    <t>Устройство покрытий: на каждые 5 мм изменения толщины покрытия добавлять или исключать к норме 11-01-015-01 до толщ 180мм</t>
  </si>
  <si>
    <t>ГЭСН11-01-015-02</t>
  </si>
  <si>
    <t>Устройство покрытий: бетонных толщиной 30 мм</t>
  </si>
  <si>
    <t>ГЭСН11-01-015-01</t>
  </si>
  <si>
    <t>Устройство подстилающих слоев: щебеночных</t>
  </si>
  <si>
    <t>ГЭСН11-01-002-04</t>
  </si>
  <si>
    <t>Планировка площадей: ручным способом, группа грунтов 3</t>
  </si>
  <si>
    <t>ГЭСН01-02-027-06</t>
  </si>
  <si>
    <t>Устройство покрытий: на каждые 5 мм изменения толщины покрытия добавлять или исключать к норме 11-01-015-01 до толщ.90мм</t>
  </si>
  <si>
    <t>На каждые 10 мм изменения толщины добавлять или исключать к норме 06-03-002-01 до толщ.10мм</t>
  </si>
  <si>
    <t>ГЭСН06-03-002-02</t>
  </si>
  <si>
    <t>Устройство подливки толщиной 20 мм</t>
  </si>
  <si>
    <t>ГЭСН06-03-002-01</t>
  </si>
  <si>
    <t>Огрунтовка металлических поверхностей за один раз: грунтовкой ГФ-021</t>
  </si>
  <si>
    <t>ГЭСН13-03-002-04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</si>
  <si>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цементном растворе: по кирпичу и бетону</t>
  </si>
  <si>
    <t>ГЭСН15-01-019-01</t>
  </si>
  <si>
    <t>Устройство покрытий на цементном растворе из плиток: керамических для полов многоцветных</t>
  </si>
  <si>
    <t>ГЭСН11-01-027-02</t>
  </si>
  <si>
    <t>Смотровая яма</t>
  </si>
  <si>
    <t>Устройство: железобетонных ступеней</t>
  </si>
  <si>
    <t>ГЭСН06-01-004-04</t>
  </si>
  <si>
    <t>Прим.Засыпка вручную траншей, пазух котлованов и ям, группа грунтов: 1 под лестницу</t>
  </si>
  <si>
    <t>ГЭСН01-02-061-01</t>
  </si>
  <si>
    <t>Теплоизоляция  с использованием экструзионного пенополистирола</t>
  </si>
  <si>
    <t>ГЭСН26-01-067-01</t>
  </si>
  <si>
    <t>Оклеивание поверхности изоляции: рулонными материалами на битумной мастике</t>
  </si>
  <si>
    <t>ГЭСН26-01-054-02</t>
  </si>
  <si>
    <t>Огрунтовка бетонных и оштукатуренных поверхностей: битумной грунтовкой, последующий слой</t>
  </si>
  <si>
    <t>ГЭСН13-03-001-02</t>
  </si>
  <si>
    <t>Огрунтовка бетонных и оштукатуренных поверхностей: битумной грунтовкой, первый слой</t>
  </si>
  <si>
    <t>ГЭСН13-03-001-01</t>
  </si>
  <si>
    <t>Устройство стен и днищ тоннелей и проходных каналов при отношении высоты к ширине: до 1 и толщине стен до 300 мм</t>
  </si>
  <si>
    <t>ГЭСН06-10-001-07</t>
  </si>
  <si>
    <t>Устройство подстилающих слоев: бетонных</t>
  </si>
  <si>
    <t>ГЭСН11-01-002-09</t>
  </si>
  <si>
    <t>Устройство подстилающих слоев: песчаных</t>
  </si>
  <si>
    <t>ГЭСН11-01-002-01</t>
  </si>
  <si>
    <t>Уплотнение грунта пневматическими трамбовками, группа грунтов: 1-2</t>
  </si>
  <si>
    <t>ГЭСН01-02-005-01</t>
  </si>
  <si>
    <t>Приямок монолитный Прм 1</t>
  </si>
  <si>
    <t>Устройство фундаментных балок</t>
  </si>
  <si>
    <t>ГЭСН06-07-001-01</t>
  </si>
  <si>
    <t>Балка фундаментная монолитная Бфм 1-2шт, Бфм 2-2шт</t>
  </si>
  <si>
    <t>Установка закладных деталей весом: до 4 кг</t>
  </si>
  <si>
    <t>ГЭСН06-03-004-11</t>
  </si>
  <si>
    <t>Установка анкерных болтов: при бетонировании со связями из арматуры</t>
  </si>
  <si>
    <t>ГЭСН06-03-004-03</t>
  </si>
  <si>
    <t>Устройство фундаментных плит железобетонных: плоских</t>
  </si>
  <si>
    <t>ГЭСН06-01-001-16</t>
  </si>
  <si>
    <t>Обертывание поверхности изоляции рулонными материалами насухо с проклейкой швов в 2 слоя</t>
  </si>
  <si>
    <t>Устройство гидроизоляции из полиэтиленовой пленки на бутилкаучуковом клее с защитой рубероидом,: первый слой</t>
  </si>
  <si>
    <t>Плита фундаментная  монолитная Пфм 1</t>
  </si>
  <si>
    <t>Фундамент</t>
  </si>
  <si>
    <t>Установка гидроизоляционного слоя из: пленки полиэтиленовой</t>
  </si>
  <si>
    <t>Разработка грунта с погрузкой на автомобили-самосвалы экскаваторами с ковшом вместимостью: 0,5 (0,5-0,63) м3, группа грунтов 2</t>
  </si>
  <si>
    <t>ГЭСН01-01-013-14</t>
  </si>
  <si>
    <t>Земляные работы</t>
  </si>
  <si>
    <t xml:space="preserve">   оборудования</t>
  </si>
  <si>
    <t xml:space="preserve">на Строительство гаража на 3 грузовых автомобиля (п. Янталь, северо-западнее земельного участка ул. Еловая, 12), </t>
  </si>
  <si>
    <t>ЛОКАЛЬНЫЙ РЕСУРСНЫЙ СМЕТНЫЙ РАСЧЕТ № 3.6</t>
  </si>
  <si>
    <t>Ирукутская область, п. Янталь</t>
  </si>
  <si>
    <t>28,24398</t>
  </si>
  <si>
    <t>213,6314</t>
  </si>
  <si>
    <t xml:space="preserve">  Итого по разделу 1 Новый раздел</t>
  </si>
  <si>
    <t>Итоги по разделу 1 Новый раздел :</t>
  </si>
  <si>
    <t>Устройство калиток из готовых металлических решетчатых панелей</t>
  </si>
  <si>
    <t>10 шт</t>
  </si>
  <si>
    <t>ГЭСН09-08-002-07</t>
  </si>
  <si>
    <t>Навеска ворот распашных из готовых металлических решетчатых панелей</t>
  </si>
  <si>
    <t>ГЭСН09-08-002-08</t>
  </si>
  <si>
    <t>Устройство барьеров безопасности: спиральных с креплением на кронштейнах</t>
  </si>
  <si>
    <t>ГЭСН09-08-002-04</t>
  </si>
  <si>
    <t>Облицовка ворот стальным профилированным листом</t>
  </si>
  <si>
    <t>ГЭСН09-05-001-01</t>
  </si>
  <si>
    <t>Установка металлических столбов высотой до 4 м: с погружением в бетонное основание</t>
  </si>
  <si>
    <t>ГЭСН09-08-001-01</t>
  </si>
  <si>
    <t>Планировка площадей: механизированным способом, группа грунтов 3</t>
  </si>
  <si>
    <t>ГЭСН01-02-027-03</t>
  </si>
  <si>
    <t xml:space="preserve">на Строительство ограждения для производственной базы РЭС-2 (п. Янталь, северо-западнее земельного участка ул. Еловая, 12), </t>
  </si>
  <si>
    <t>ЛОКАЛЬНЫЙ РЕСУРСНЫЙ СМЕТНЫЙ РАСЧЕТ № 3.8</t>
  </si>
  <si>
    <t>13,868184</t>
  </si>
  <si>
    <t>18,906348</t>
  </si>
  <si>
    <t>Устройство оснований и покрытий из песчано-гравийных или щебеночно-песчаных смесей: однослойных толщиной 12 см</t>
  </si>
  <si>
    <t>ГЭСН27-04-003-01</t>
  </si>
  <si>
    <t xml:space="preserve">на Строительство дороги для обслуживания производственной базы РЭС-2 (п. Янталь, северо-западнее земельного участка ул. Еловая, 12), </t>
  </si>
  <si>
    <t>ЛОКАЛЬНЫЙ РЕСУРСНЫЙ СМЕТНЫЙ РАСЧЕТ № 3.9</t>
  </si>
  <si>
    <t>Устройство цементобетонных покрытий однослойных средствами малой механизации, толщина слоя 20 см</t>
  </si>
  <si>
    <t>ГЭСН27-06-002-17</t>
  </si>
  <si>
    <t>На каждый 1 см изменения толщины слоя добавлять или исключать к нормам 27-04-005-01, 27-04-005-02, 27-04-005-03</t>
  </si>
  <si>
    <t>ГЭСН27-04-005-04</t>
  </si>
  <si>
    <t>Устройство оснований толщиной 15 см из щебня при укатке каменных материалов с пределом прочности на сжатие свыше 98,1 МПа (1000 кгс/см2): однослойных</t>
  </si>
  <si>
    <t>ГЭСН27-04-005-01</t>
  </si>
  <si>
    <t xml:space="preserve">на Строительство подъездной дороги к посту для предрейсового осмотра транспортных средств г. Братск, ул. Дружбы. 45, </t>
  </si>
  <si>
    <t>ЛОКАЛЬНЫЙ РЕСУРСНЫЙ СМЕТНЫЙ РАСЧЕТ № 3.3</t>
  </si>
  <si>
    <t>Ирукутская область, г. Братск</t>
  </si>
  <si>
    <t>41,052</t>
  </si>
  <si>
    <t>204,82</t>
  </si>
  <si>
    <t>Устройство защитных дорожных ограждений для животных без противоподкопа, шаг стоек: 3 м</t>
  </si>
  <si>
    <t>ГЭСН09-08-009-01</t>
  </si>
  <si>
    <t xml:space="preserve">на Строительство ограждения охранной зоны для предрейсового осмотра  транспортных средств г. Братск, ул. Дружбы, 45, </t>
  </si>
  <si>
    <t>ЛОКАЛЬНЫЙ РЕСУРСНЫЙ СМЕТНЫЙ РАСЧЕТ № 3.4</t>
  </si>
  <si>
    <t>232,088</t>
  </si>
  <si>
    <t>53,734</t>
  </si>
  <si>
    <t>Установка шкафов металлических для санитарно-технических систем: на полу массой свыше 10 до 20 кг</t>
  </si>
  <si>
    <t>ГЭСН16-08-001-06</t>
  </si>
  <si>
    <t>94</t>
  </si>
  <si>
    <t>Заделка сальников при проходе труб через фундаменты или стены подвала диаметром: свыше 100 до 200 мм</t>
  </si>
  <si>
    <t>ГЭСН16-07-006-02</t>
  </si>
  <si>
    <t>93</t>
  </si>
  <si>
    <t>Врезка в действующие внутренние сети трубопроводов отопления и водоснабжения диаметром: 100 мм</t>
  </si>
  <si>
    <t>ГЭСН16-07-003-08</t>
  </si>
  <si>
    <t>92</t>
  </si>
  <si>
    <t>Установка кранов пожарных диаметром 50 мм</t>
  </si>
  <si>
    <t>ГЭСН16-07-001-01</t>
  </si>
  <si>
    <t>91</t>
  </si>
  <si>
    <t>Установка счетчиков (водомеров) диаметром: до 100 мм</t>
  </si>
  <si>
    <t>ГЭСН16-06-005-04</t>
  </si>
  <si>
    <t>Установка водомерных узлов, поставляемых на место монтажа собранными в блоки, без обводной линии диаметром ввода: до 100 мм, диаметром водомера до 80 мм</t>
  </si>
  <si>
    <t>узел</t>
  </si>
  <si>
    <t>ГЭСН16-06-002-02</t>
  </si>
  <si>
    <t>Установка вентилей, задвижек, затворов, клапанов обратных, кранов проходных на трубопроводах из стальных труб диаметром: до 100 мм</t>
  </si>
  <si>
    <t>ГЭСН16-05-001-03</t>
  </si>
  <si>
    <t>Прокладка трубопроводов противопожарного водоснабжения из стальных труб диаметром: 125 мм</t>
  </si>
  <si>
    <t>ГЭСН16-02-011-06</t>
  </si>
  <si>
    <t>Установка фланцевых соединений на стальных трубопроводах диаметром: 100 мм</t>
  </si>
  <si>
    <t>соединение</t>
  </si>
  <si>
    <t>ГЭСН16-02-007-04</t>
  </si>
  <si>
    <t>Установка кранов воздушных</t>
  </si>
  <si>
    <t>компл</t>
  </si>
  <si>
    <t>ГЭСН18-07-001-05</t>
  </si>
  <si>
    <t>Установка узлов тепловых элеваторных номером: 3-5</t>
  </si>
  <si>
    <t>ГЭСН18-06-004-02</t>
  </si>
  <si>
    <t>Установка радиаторов алюминиевых и биметаллических с креплением к стене с числом секций: свыше 4 до 10</t>
  </si>
  <si>
    <t>ГЭСН18-03-006-02</t>
  </si>
  <si>
    <t>Установка терморегулирующих клапанов на отопительных приборах</t>
  </si>
  <si>
    <t>ГЭСН18-03-005-01</t>
  </si>
  <si>
    <t>Установка регистров из стальных: сварных труб диаметром нитки 100 мм</t>
  </si>
  <si>
    <t>ГЭСН18-03-004-08</t>
  </si>
  <si>
    <t>Отопление, водопровод</t>
  </si>
  <si>
    <t>Щиты и пульты, масса: до 150 кг</t>
  </si>
  <si>
    <t>ГЭСНм11-06-001-03</t>
  </si>
  <si>
    <t>Монтаж металлоконструкций постаментов под технологическое оборудование</t>
  </si>
  <si>
    <t>т металлоконструкций</t>
  </si>
  <si>
    <t>ГЭСН09-03-043-01</t>
  </si>
  <si>
    <t>79</t>
  </si>
  <si>
    <t>70
О</t>
  </si>
  <si>
    <t>Установка блоков в наружных и внутренних дверных проемах с конопаткой: в перегородках и деревянных нерубленых стенах, площадь проема до 3 м2</t>
  </si>
  <si>
    <t>ГЭСН10-01-039-03</t>
  </si>
  <si>
    <t>Установка в каменных стенах промышленных зданий блоков оконных с одинарными и спаренными переплетами площадью проема: до 5 м2</t>
  </si>
  <si>
    <t>ГЭСН10-01-028-01</t>
  </si>
  <si>
    <t>Устройство: фронтонов</t>
  </si>
  <si>
    <t>ГЭСН10-01-008-04</t>
  </si>
  <si>
    <t>Монтаж кровельного покрытия: из профилированного листа при высоте здания до 25 м</t>
  </si>
  <si>
    <t>ГЭСН09-04-002-01</t>
  </si>
  <si>
    <t>Устройство обрешетки с прозорами из досок и брусков под кровлю: из листовой стали</t>
  </si>
  <si>
    <t>ГЭСНр58-01-012-02</t>
  </si>
  <si>
    <t>Устройство выравнивающих стяжек: цементно-песчаных толщиной 15 мм</t>
  </si>
  <si>
    <t>ГЭСН12-01-017-01</t>
  </si>
  <si>
    <t>Утепление покрытий плитами: на каждый последующий слой добавлять к норме 12-01-013-03</t>
  </si>
  <si>
    <t>ГЭСН12-01-013-04</t>
  </si>
  <si>
    <t>Утепление покрытий плитами: из минеральной ваты или перлита на битумной мастике в один слой</t>
  </si>
  <si>
    <t>ГЭСН12-01-013-03</t>
  </si>
  <si>
    <t>Устройство пароизоляции: на каждый последующий слой добавлять к норме 12-01-015-01</t>
  </si>
  <si>
    <t>ГЭСН12-01-015-02</t>
  </si>
  <si>
    <t>Устройство пароизоляции: оклеечной в один слой</t>
  </si>
  <si>
    <t>ГЭСН12-01-015-01</t>
  </si>
  <si>
    <t>Укладка плит перекрытий площадью: до 5 м2 при наибольшей массе монтажных элементов до 5 т</t>
  </si>
  <si>
    <t>ГЭСН07-01-006-04</t>
  </si>
  <si>
    <t>Монтаж балок, ригелей перекрытия, покрытия и под установку оборудования многоэтажных зданий при высоте здания: до 25 м</t>
  </si>
  <si>
    <t>ГЭСН09-03-002-12</t>
  </si>
  <si>
    <t>Перекрытия и покрытие. Кровля. Проемы.</t>
  </si>
  <si>
    <t>Устройство покрытий: на каждые 5 мм изменения толщины покрытия добавлять или исключать к норме 11-01-015-01</t>
  </si>
  <si>
    <t>Устройство подстилающих слоев: гравийных</t>
  </si>
  <si>
    <t>ГЭСН11-01-002-03</t>
  </si>
  <si>
    <t>отмостка</t>
  </si>
  <si>
    <t>Масляная окраска металлических поверхностей: решеток, переплетов, труб диаметром менее 50 мм и т.п., количество окрасок 2</t>
  </si>
  <si>
    <t>ГЭСН15-04-030-04</t>
  </si>
  <si>
    <t>Улучшенная окраска масляными составами по дереву: заполнений дверных проемов</t>
  </si>
  <si>
    <t>ГЭСН15-04-025-04</t>
  </si>
  <si>
    <t>Улучшенная окраска масляными составами по дереву: заполнений оконных проемов</t>
  </si>
  <si>
    <t>ГЭСН15-04-025-05</t>
  </si>
  <si>
    <t>Средний разряд работы 3,4</t>
  </si>
  <si>
    <t>чел.-ч</t>
  </si>
  <si>
    <t>1-100-34</t>
  </si>
  <si>
    <t>Облицовка стен глухих (без проемов) по металлическому одинарному каркасу гипсокартонными листами</t>
  </si>
  <si>
    <t>ГЭСН10-05-012-01</t>
  </si>
  <si>
    <t>Окраска водно-дисперсионными акриловыми составами улучшенная: по штукатурке потолков</t>
  </si>
  <si>
    <t>ГЭСН15-04-007-02</t>
  </si>
  <si>
    <t>Покрытие поверхностей грунтовкой глубокого проникновения: за 2 раза потолков</t>
  </si>
  <si>
    <t>ГЭСН15-04-006-02</t>
  </si>
  <si>
    <t>комната персонала</t>
  </si>
  <si>
    <t>бокс 1, 2</t>
  </si>
  <si>
    <t>Устройство покрытий: из линолеума на клее</t>
  </si>
  <si>
    <t>ГЭСН11-01-036-01</t>
  </si>
  <si>
    <t>Устройство стяжек: на каждый последующий слой толщиной 1 мм добавлять к норме 11-01-011-08</t>
  </si>
  <si>
    <t>ГЭСН11-01-011-10</t>
  </si>
  <si>
    <t>Устройство стяжек: из быстротвердеющей смеси на цементной основе, толщиной 5 мм</t>
  </si>
  <si>
    <t>ГЭСН11-01-011-08</t>
  </si>
  <si>
    <t>Уплотнение грунта: щебнем</t>
  </si>
  <si>
    <t>ГЭСН11-01-001-02</t>
  </si>
  <si>
    <t>бокс1, 2</t>
  </si>
  <si>
    <t>Устройство поясов: в опалубке</t>
  </si>
  <si>
    <t>ГЭСН06-07-002-01</t>
  </si>
  <si>
    <t>Устройство мелких покрытий (брандмауэры, парапеты, свесы и т.п.) из листовой оцинкованной стали</t>
  </si>
  <si>
    <t>ГЭСН12-01-010-01</t>
  </si>
  <si>
    <t>Монтаж прогонов при шаге ферм до 12 м при высоте здания: до 25 м</t>
  </si>
  <si>
    <t>ГЭСН09-03-015-01</t>
  </si>
  <si>
    <t>Укладка перемычек при наибольшей массе монтажных элементов в здании: до 5 т, масса перемычки до 0,7 т</t>
  </si>
  <si>
    <t>ГЭСН07-01-021-01</t>
  </si>
  <si>
    <t>Устройство перегородок из гипсокартонных листов (ГКЛ) с одинарным металлическим каркасом и однослойной обшивкой с обеих сторон: с одним дверным проемом</t>
  </si>
  <si>
    <t>ГЭСН10-05-001-02</t>
  </si>
  <si>
    <t>На каждые 10 мм изменения толщины добавлять или исключать к норме 06-03-002-01</t>
  </si>
  <si>
    <t>Установка закладных деталей весом: свыше 4 до 20 кг</t>
  </si>
  <si>
    <t>ГЭСН06-03-004-12</t>
  </si>
  <si>
    <t>Армирование кладки стен и других конструкций</t>
  </si>
  <si>
    <t>ГЭСН08-02-007-01</t>
  </si>
  <si>
    <t>Кладка стен из легкобетонных камней без облицовки: при высоте этажа до 4 м</t>
  </si>
  <si>
    <t>ГЭСН08-03-002-01</t>
  </si>
  <si>
    <t>Устройство прокладочной гидроизоляции фундаментов рулонными материалами в один слой насухо</t>
  </si>
  <si>
    <t>ГЭСН08-01-007-01</t>
  </si>
  <si>
    <t>Устройство ленточных фундаментов: железобетонных при ширине по верху до 1000 мм</t>
  </si>
  <si>
    <t>ГЭСН06-01-001-22</t>
  </si>
  <si>
    <t>Устройство железобетонных буронабивных свай с бурением скважин вращательным (шнековым) способом в грунтах: 3 группы диаметром до 600 мм, длина свай до 12 м</t>
  </si>
  <si>
    <t>ГЭСН05-01-029-05</t>
  </si>
  <si>
    <t>Фундамент, цоколь</t>
  </si>
  <si>
    <t>Разработка грунта вручную в траншеях глубиной до 2 м без креплений с откосами, группа грунтов: 3</t>
  </si>
  <si>
    <t>ГЭСН01-02-057-03</t>
  </si>
  <si>
    <t>Разработка грунта экскаваторами с погрузкой на автомобили-самосвалы, вместимость ковша 0,25 м3, группа грунтов: 3</t>
  </si>
  <si>
    <t>ГЭСН01-01-012-42</t>
  </si>
  <si>
    <t xml:space="preserve">на Строительство гаража для спецтехники на базе РЭС-2 г. Братск, ул. 25-летия Братскгэсстроя д.29Б/2, </t>
  </si>
  <si>
    <t>ЛОКАЛЬНЫЙ РЕСУРСНЫЙ СМЕТНЫЙ РАСЧЕТ № 3.5</t>
  </si>
  <si>
    <t>Иркутская область, п. Падун</t>
  </si>
  <si>
    <t>17,657225</t>
  </si>
  <si>
    <t>223,0167</t>
  </si>
  <si>
    <t xml:space="preserve">на Строительство вспомогательного объекта недвижимости (служебное помещение) РЭС-2 (п. Янталь, северо-западнее земельного участка ул. Еловая, 12), </t>
  </si>
  <si>
    <t>ЛОКАЛЬНЫЙ РЕСУРСНЫЙ СМЕТНЫЙ РАСЧЕТ № 3.7</t>
  </si>
  <si>
    <t>Иркутская область, п. Янталь</t>
  </si>
  <si>
    <t>6664,278744</t>
  </si>
  <si>
    <t>539,9265245</t>
  </si>
  <si>
    <t>Оплата госпошлины за регистрацию объекта после реконструкции в Управлении Росреестра, оформление документации на введение в эксплуатацию объекта</t>
  </si>
  <si>
    <t>Строительство вспомогательного объекта недвижимости (служебное помещение) РЭС-2 (п. Янталь, северо-западнее земельного участка ул. Еловая, 12)</t>
  </si>
  <si>
    <t>Строительство гаража для спецтехники на базе РЭС-2 г. Братск, ул. 25-летия Братскгэсстроя д.29Б/2</t>
  </si>
  <si>
    <t>Строительство ограждения охранной зоны для предрейсового осмотра  транспортных средств г. Братск, ул. Дружбы, 45</t>
  </si>
  <si>
    <t>Строительство подъездной дороги к посту для предрейсового осмотра транспортных средств г. Братск, ул. Дружбы. 45</t>
  </si>
  <si>
    <t>Строительство дороги для обслуживания производственной базы РЭС-2 (п. Янталь, северо-западнее земельного участка ул. Еловая, 12)</t>
  </si>
  <si>
    <t>Строительство ограждения для производственной базы РЭС-2 (п. Янталь, северо-западнее земельного участка ул. Еловая, 12)</t>
  </si>
  <si>
    <t>Строительство гаража на 3 грузовых автомобиля (п. Янталь, северо-западнее земельного участка ул. Еловая, 12)</t>
  </si>
  <si>
    <t>Строительство вспомогательного объекта недвижимости (служебное помещение) РЭС-3 (г. Нижнеудинск, ул. Заимка Муксут, в районе АЗС)</t>
  </si>
  <si>
    <t>Строительство поста для предрейсового осмотра транспортных средств г. Братск, ул. Дружбы, д.45,</t>
  </si>
  <si>
    <t>Реконструкция и строительство производственных баз АО "БЭСК": пост для предрейсового осмотра транспортных средств г. Братск, ул. Дружбы, д.45; здание мастерских для РЭС-3 в г. Нижнеудинск, ул. Заимка Муксут; производственная база РЭС-2 в п.Янталь; гараж для спецтехники на базе РЭС-2 г. Братск, ул. 25-летия</t>
  </si>
  <si>
    <t>4208,146936</t>
  </si>
  <si>
    <t>319,2711916</t>
  </si>
  <si>
    <t>4 квартал 2024 г. (зона 2)</t>
  </si>
  <si>
    <t>Итого по разделу 1 2025</t>
  </si>
  <si>
    <t>4 квартал 2024 г. (зона 4)</t>
  </si>
  <si>
    <t>78
О</t>
  </si>
  <si>
    <t>90
О</t>
  </si>
  <si>
    <t xml:space="preserve">Раздел 1. </t>
  </si>
  <si>
    <t>Стены</t>
  </si>
  <si>
    <t>Перегородки</t>
  </si>
  <si>
    <t>Наружные стены (облицовка)</t>
  </si>
  <si>
    <t>Полы. Отделочные работы</t>
  </si>
  <si>
    <t>комната персонала (полы)</t>
  </si>
  <si>
    <t xml:space="preserve">Итого по разделу 1 </t>
  </si>
  <si>
    <t>Приложение № 6</t>
  </si>
  <si>
    <t xml:space="preserve">Составлен в текущем уровне цен </t>
  </si>
  <si>
    <t>Наименование глав, объектов капитального строительства, работ и затрат</t>
  </si>
  <si>
    <t>Строительных
(ремонтно- строительных, ремонтно-реставрационных) работ</t>
  </si>
  <si>
    <t>монтажных работ</t>
  </si>
  <si>
    <t>оборудования</t>
  </si>
  <si>
    <t>прочих затрат</t>
  </si>
  <si>
    <t>в том числе:</t>
  </si>
  <si>
    <t>ОТ</t>
  </si>
  <si>
    <t>ЭМ</t>
  </si>
  <si>
    <t>ОТм</t>
  </si>
  <si>
    <t>М</t>
  </si>
  <si>
    <t>оборудование</t>
  </si>
  <si>
    <t>прочие затраты</t>
  </si>
  <si>
    <r>
      <t xml:space="preserve">Сводка затрат в сумме в прогнозном уровне цен </t>
    </r>
    <r>
      <rPr>
        <b/>
        <sz val="11"/>
        <rFont val="Times New Roman"/>
        <family val="1"/>
        <charset val="204"/>
      </rPr>
      <t>2029 г.</t>
    </r>
    <r>
      <rPr>
        <sz val="11"/>
        <rFont val="Times New Roman"/>
        <family val="1"/>
        <charset val="204"/>
      </rPr>
      <t xml:space="preserve"> с НДС (тыс. руб.)</t>
    </r>
  </si>
  <si>
    <t>Сводный сметный расчет сметной стоимостью 80 640,16041 тыс. руб.</t>
  </si>
  <si>
    <t>№ 303-ФЗ от 3.08.2018</t>
  </si>
  <si>
    <t>НДС - 20%</t>
  </si>
  <si>
    <t>Итого "Налоги и обязательные платежи"</t>
  </si>
  <si>
    <t>Итого по разделу 1</t>
  </si>
  <si>
    <t xml:space="preserve">О_1.5.3 Реконструкция и строительство производственных баз АО "БЭСК": пост для предрейсового осмотра транспортных средств г. Братск, ул. Дружбы, д.45; здание мастерских для РЭС-3 в г. Нижнеудинск, ул. Заимка Муксут; производственная база РЭС-2 в п.Янталь; гараж для спецтехники на базе РЭС-2 г. Братск, ул. 25-летия Братскгэсстроя 29Б/2  </t>
  </si>
  <si>
    <t xml:space="preserve">4 квартал 2024 г. </t>
  </si>
  <si>
    <t>4 квартал 2024 г.</t>
  </si>
  <si>
    <t>Составлен в текущем уровне цен 4кв. 2024г</t>
  </si>
  <si>
    <t>"Утвержден" "___"______________________20___ г</t>
  </si>
  <si>
    <t>СВОДНЫЙ СМЕТНЫЙ РАСЧЕТ СТОИМОСТИ СТРОИТЕЛЬСТВА № ССРСС-ССР № О_1.5.3</t>
  </si>
  <si>
    <t>на Строительство поста для предрейсового осмотра транспортных средств г. Братск, ул. Дружбы, д.45,</t>
  </si>
  <si>
    <t>на Строительство вспомогательного объекта недвижимости (служебное помещение) РЭС-3 (г. Нижнеудинск, ул. Заимка Муксут, в районе АЗС)</t>
  </si>
  <si>
    <t>на Строительство ограждения для производственной базы РЭС-2 (п. Янталь, северо-западнее земельного участка ул. Еловая, 12)</t>
  </si>
  <si>
    <t>на Строительство дороги для обслуживания производственной базы РЭС-2 (п. Янталь, северо-западнее земельного участка ул. Еловая, 12)</t>
  </si>
  <si>
    <t>на Строительство ограждения охранной зоны для предрейсового осмотра  транспортных средств г. Братск, ул. Дружбы, 45</t>
  </si>
  <si>
    <t>3.8</t>
  </si>
  <si>
    <t>3.9</t>
  </si>
  <si>
    <t>3.7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</si>
</sst>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0.00000"/>
    <numFmt numFmtId="165" formatCode="###\ ###\ ###\ ##0.00"/>
    <numFmt numFmtId="166" formatCode="_-* #,##0.00\ _₽_-;\-* #,##0.00\ _₽_-;_-* &quot;-&quot;??\ _₽_-;_-@_-"/>
    <numFmt numFmtId="167" formatCode="#,##0.000"/>
    <numFmt numFmtId="168" formatCode="#,##0.00000000"/>
    <numFmt numFmtId="169" formatCode="#,##0.000000"/>
    <numFmt numFmtId="170" formatCode="#,##0.00000"/>
    <numFmt numFmtId="171" formatCode="0.000000"/>
    <numFmt numFmtId="172" formatCode="0.0"/>
    <numFmt numFmtId="173" formatCode="0.000"/>
    <numFmt numFmtId="174" formatCode="0.0000"/>
    <numFmt numFmtId="175" formatCode="0.0000000"/>
    <numFmt numFmtId="176" formatCode="#,##0.0000"/>
    <numFmt numFmtId="177" formatCode="_-* #,##0.0000\ _₽_-;\-* #,##0.0000\ _₽_-;_-* &quot;-&quot;????\ _₽_-;_-@_-"/>
  </numFmts>
  <fonts count="43" x14ac:knownFonts="1">
    <font>
      <sz val="11"/>
      <name val="Calibri"/>
      <charset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1"/>
      <color rgb="FFFF0000"/>
      <name val="Arial"/>
      <family val="1"/>
    </font>
    <font>
      <sz val="9"/>
      <name val="Arial"/>
      <family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3">
    <xf numFmtId="0" fontId="0" fillId="0" borderId="0"/>
    <xf numFmtId="0" fontId="7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23" fillId="0" borderId="0"/>
    <xf numFmtId="0" fontId="38" fillId="0" borderId="0"/>
  </cellStyleXfs>
  <cellXfs count="450">
    <xf numFmtId="0" fontId="0" fillId="0" borderId="0" xfId="0"/>
    <xf numFmtId="0" fontId="11" fillId="0" borderId="0" xfId="3"/>
    <xf numFmtId="0" fontId="13" fillId="0" borderId="0" xfId="2" applyFont="1" applyAlignment="1">
      <alignment horizontal="left" vertical="center"/>
    </xf>
    <xf numFmtId="0" fontId="13" fillId="0" borderId="12" xfId="2" applyFont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1" fillId="0" borderId="13" xfId="2" applyBorder="1" applyAlignment="1">
      <alignment horizontal="center" vertical="center" wrapText="1"/>
    </xf>
    <xf numFmtId="0" fontId="17" fillId="0" borderId="13" xfId="2" applyFont="1" applyBorder="1" applyAlignment="1">
      <alignment horizontal="center" vertical="center" wrapText="1"/>
    </xf>
    <xf numFmtId="0" fontId="16" fillId="0" borderId="0" xfId="3" applyFont="1"/>
    <xf numFmtId="0" fontId="18" fillId="0" borderId="4" xfId="4" applyFont="1" applyBorder="1" applyAlignment="1">
      <alignment horizontal="center" vertical="center" wrapText="1"/>
    </xf>
    <xf numFmtId="0" fontId="18" fillId="0" borderId="4" xfId="5" applyFont="1" applyBorder="1" applyAlignment="1">
      <alignment horizontal="center" wrapText="1"/>
    </xf>
    <xf numFmtId="49" fontId="19" fillId="2" borderId="4" xfId="4" applyNumberFormat="1" applyFont="1" applyFill="1" applyBorder="1" applyAlignment="1">
      <alignment horizontal="center" vertical="center" wrapText="1"/>
    </xf>
    <xf numFmtId="4" fontId="19" fillId="2" borderId="4" xfId="4" applyNumberFormat="1" applyFont="1" applyFill="1" applyBorder="1" applyAlignment="1">
      <alignment horizontal="right" vertical="center" wrapText="1"/>
    </xf>
    <xf numFmtId="49" fontId="18" fillId="0" borderId="4" xfId="4" applyNumberFormat="1" applyFont="1" applyBorder="1" applyAlignment="1">
      <alignment horizontal="center" vertical="center" wrapText="1"/>
    </xf>
    <xf numFmtId="4" fontId="18" fillId="0" borderId="4" xfId="4" applyNumberFormat="1" applyFont="1" applyBorder="1" applyAlignment="1">
      <alignment horizontal="right" vertical="center" wrapText="1"/>
    </xf>
    <xf numFmtId="4" fontId="18" fillId="0" borderId="4" xfId="4" applyNumberFormat="1" applyFont="1" applyBorder="1" applyAlignment="1">
      <alignment horizontal="center" vertical="center" wrapText="1"/>
    </xf>
    <xf numFmtId="4" fontId="19" fillId="2" borderId="4" xfId="4" applyNumberFormat="1" applyFont="1" applyFill="1" applyBorder="1" applyAlignment="1">
      <alignment horizontal="center" vertical="center" wrapText="1"/>
    </xf>
    <xf numFmtId="4" fontId="18" fillId="3" borderId="4" xfId="4" applyNumberFormat="1" applyFont="1" applyFill="1" applyBorder="1" applyAlignment="1">
      <alignment horizontal="right" vertical="center" wrapText="1"/>
    </xf>
    <xf numFmtId="168" fontId="11" fillId="0" borderId="0" xfId="3" applyNumberFormat="1"/>
    <xf numFmtId="169" fontId="11" fillId="0" borderId="0" xfId="3" applyNumberFormat="1"/>
    <xf numFmtId="4" fontId="18" fillId="0" borderId="4" xfId="0" applyNumberFormat="1" applyFont="1" applyBorder="1" applyAlignment="1">
      <alignment horizontal="right" vertical="center" wrapText="1"/>
    </xf>
    <xf numFmtId="0" fontId="18" fillId="0" borderId="0" xfId="3" applyFont="1"/>
    <xf numFmtId="0" fontId="18" fillId="0" borderId="14" xfId="2" applyFont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18" fillId="0" borderId="0" xfId="2" applyFont="1" applyAlignment="1">
      <alignment horizontal="left" vertical="center" wrapText="1"/>
    </xf>
    <xf numFmtId="165" fontId="19" fillId="0" borderId="0" xfId="2" applyNumberFormat="1" applyFont="1" applyAlignment="1">
      <alignment horizontal="left" vertical="center"/>
    </xf>
    <xf numFmtId="0" fontId="18" fillId="0" borderId="0" xfId="2" applyFont="1" applyAlignment="1">
      <alignment horizontal="left" vertical="center"/>
    </xf>
    <xf numFmtId="0" fontId="20" fillId="0" borderId="0" xfId="2" applyFont="1" applyAlignment="1">
      <alignment horizontal="center" vertical="center"/>
    </xf>
    <xf numFmtId="0" fontId="21" fillId="0" borderId="0" xfId="2" applyFont="1" applyAlignment="1">
      <alignment horizontal="left" vertical="center"/>
    </xf>
    <xf numFmtId="0" fontId="18" fillId="0" borderId="14" xfId="2" applyFont="1" applyBorder="1" applyAlignment="1">
      <alignment horizontal="left" vertical="center" wrapText="1"/>
    </xf>
    <xf numFmtId="43" fontId="18" fillId="0" borderId="16" xfId="7" applyFont="1" applyFill="1" applyBorder="1" applyAlignment="1">
      <alignment horizontal="center" vertical="center" wrapText="1"/>
    </xf>
    <xf numFmtId="43" fontId="18" fillId="0" borderId="16" xfId="7" applyFont="1" applyFill="1" applyBorder="1" applyAlignment="1">
      <alignment vertical="center" wrapText="1"/>
    </xf>
    <xf numFmtId="4" fontId="18" fillId="2" borderId="4" xfId="4" applyNumberFormat="1" applyFont="1" applyFill="1" applyBorder="1" applyAlignment="1">
      <alignment horizontal="right" vertical="center" wrapText="1"/>
    </xf>
    <xf numFmtId="166" fontId="22" fillId="0" borderId="0" xfId="3" applyNumberFormat="1" applyFont="1"/>
    <xf numFmtId="49" fontId="19" fillId="0" borderId="4" xfId="4" applyNumberFormat="1" applyFont="1" applyBorder="1" applyAlignment="1">
      <alignment horizontal="center" vertical="center" wrapText="1"/>
    </xf>
    <xf numFmtId="49" fontId="24" fillId="0" borderId="0" xfId="11" applyNumberFormat="1" applyFont="1"/>
    <xf numFmtId="49" fontId="25" fillId="0" borderId="0" xfId="11" applyNumberFormat="1" applyFont="1" applyAlignment="1">
      <alignment horizontal="right"/>
    </xf>
    <xf numFmtId="0" fontId="23" fillId="0" borderId="0" xfId="11"/>
    <xf numFmtId="0" fontId="26" fillId="0" borderId="0" xfId="11" applyFont="1" applyAlignment="1">
      <alignment wrapText="1"/>
    </xf>
    <xf numFmtId="49" fontId="27" fillId="0" borderId="0" xfId="11" applyNumberFormat="1" applyFont="1" applyAlignment="1">
      <alignment horizontal="center" vertical="top"/>
    </xf>
    <xf numFmtId="49" fontId="25" fillId="0" borderId="0" xfId="11" applyNumberFormat="1" applyFont="1"/>
    <xf numFmtId="49" fontId="25" fillId="0" borderId="0" xfId="11" applyNumberFormat="1" applyFont="1" applyAlignment="1">
      <alignment wrapText="1"/>
    </xf>
    <xf numFmtId="0" fontId="25" fillId="0" borderId="0" xfId="11" applyFont="1" applyAlignment="1">
      <alignment wrapText="1"/>
    </xf>
    <xf numFmtId="0" fontId="25" fillId="0" borderId="0" xfId="11" applyFont="1"/>
    <xf numFmtId="0" fontId="24" fillId="0" borderId="3" xfId="11" applyFont="1" applyBorder="1"/>
    <xf numFmtId="4" fontId="25" fillId="0" borderId="3" xfId="11" applyNumberFormat="1" applyFont="1" applyBorder="1" applyAlignment="1">
      <alignment horizontal="right"/>
    </xf>
    <xf numFmtId="0" fontId="25" fillId="0" borderId="0" xfId="11" applyFont="1" applyAlignment="1">
      <alignment horizontal="left"/>
    </xf>
    <xf numFmtId="0" fontId="25" fillId="0" borderId="0" xfId="11" applyFont="1" applyAlignment="1">
      <alignment vertical="center" wrapText="1"/>
    </xf>
    <xf numFmtId="0" fontId="25" fillId="0" borderId="0" xfId="11" applyFont="1" applyAlignment="1">
      <alignment horizontal="left" vertical="top"/>
    </xf>
    <xf numFmtId="0" fontId="24" fillId="0" borderId="1" xfId="11" applyFont="1" applyBorder="1"/>
    <xf numFmtId="2" fontId="25" fillId="0" borderId="0" xfId="11" applyNumberFormat="1" applyFont="1" applyAlignment="1">
      <alignment horizontal="right"/>
    </xf>
    <xf numFmtId="49" fontId="25" fillId="0" borderId="3" xfId="11" applyNumberFormat="1" applyFont="1" applyBorder="1" applyAlignment="1">
      <alignment horizontal="left" vertical="top"/>
    </xf>
    <xf numFmtId="49" fontId="24" fillId="0" borderId="3" xfId="11" applyNumberFormat="1" applyFont="1" applyBorder="1"/>
    <xf numFmtId="49" fontId="25" fillId="0" borderId="3" xfId="11" applyNumberFormat="1" applyFont="1" applyBorder="1"/>
    <xf numFmtId="49" fontId="25" fillId="0" borderId="0" xfId="11" applyNumberFormat="1" applyFont="1" applyAlignment="1">
      <alignment horizontal="center"/>
    </xf>
    <xf numFmtId="49" fontId="29" fillId="0" borderId="4" xfId="11" applyNumberFormat="1" applyFont="1" applyBorder="1" applyAlignment="1">
      <alignment horizontal="center" vertical="center"/>
    </xf>
    <xf numFmtId="49" fontId="30" fillId="0" borderId="4" xfId="11" applyNumberFormat="1" applyFont="1" applyBorder="1" applyAlignment="1">
      <alignment horizontal="center" vertical="center" wrapText="1"/>
    </xf>
    <xf numFmtId="0" fontId="31" fillId="0" borderId="0" xfId="11" applyFont="1" applyAlignment="1">
      <alignment wrapText="1"/>
    </xf>
    <xf numFmtId="49" fontId="24" fillId="0" borderId="4" xfId="11" applyNumberFormat="1" applyFont="1" applyBorder="1" applyAlignment="1">
      <alignment horizontal="center" vertical="top" wrapText="1"/>
    </xf>
    <xf numFmtId="49" fontId="32" fillId="0" borderId="4" xfId="11" applyNumberFormat="1" applyFont="1" applyBorder="1" applyAlignment="1">
      <alignment horizontal="left" vertical="top" wrapText="1"/>
    </xf>
    <xf numFmtId="0" fontId="24" fillId="0" borderId="4" xfId="11" applyFont="1" applyBorder="1" applyAlignment="1">
      <alignment horizontal="center" vertical="top" wrapText="1"/>
    </xf>
    <xf numFmtId="4" fontId="24" fillId="0" borderId="4" xfId="11" applyNumberFormat="1" applyFont="1" applyBorder="1" applyAlignment="1">
      <alignment horizontal="right" vertical="top" wrapText="1"/>
    </xf>
    <xf numFmtId="0" fontId="24" fillId="0" borderId="4" xfId="11" applyFont="1" applyBorder="1" applyAlignment="1">
      <alignment horizontal="right" vertical="top" wrapText="1"/>
    </xf>
    <xf numFmtId="2" fontId="24" fillId="0" borderId="4" xfId="11" applyNumberFormat="1" applyFont="1" applyBorder="1" applyAlignment="1">
      <alignment horizontal="right" vertical="top" wrapText="1"/>
    </xf>
    <xf numFmtId="1" fontId="24" fillId="0" borderId="4" xfId="11" applyNumberFormat="1" applyFont="1" applyBorder="1" applyAlignment="1">
      <alignment horizontal="right" vertical="top" wrapText="1"/>
    </xf>
    <xf numFmtId="172" fontId="24" fillId="0" borderId="4" xfId="11" applyNumberFormat="1" applyFont="1" applyBorder="1" applyAlignment="1">
      <alignment horizontal="right" vertical="top" wrapText="1"/>
    </xf>
    <xf numFmtId="0" fontId="24" fillId="0" borderId="0" xfId="11" applyFont="1" applyAlignment="1">
      <alignment wrapText="1"/>
    </xf>
    <xf numFmtId="2" fontId="24" fillId="0" borderId="4" xfId="11" applyNumberFormat="1" applyFont="1" applyBorder="1" applyAlignment="1">
      <alignment horizontal="center" vertical="top" wrapText="1"/>
    </xf>
    <xf numFmtId="173" fontId="24" fillId="0" borderId="4" xfId="11" applyNumberFormat="1" applyFont="1" applyBorder="1" applyAlignment="1">
      <alignment horizontal="center" vertical="top" wrapText="1"/>
    </xf>
    <xf numFmtId="172" fontId="24" fillId="0" borderId="4" xfId="11" applyNumberFormat="1" applyFont="1" applyBorder="1" applyAlignment="1">
      <alignment horizontal="center" vertical="top" wrapText="1"/>
    </xf>
    <xf numFmtId="174" fontId="24" fillId="0" borderId="4" xfId="11" applyNumberFormat="1" applyFont="1" applyBorder="1" applyAlignment="1">
      <alignment horizontal="center" vertical="top" wrapText="1"/>
    </xf>
    <xf numFmtId="0" fontId="32" fillId="4" borderId="4" xfId="11" applyFont="1" applyFill="1" applyBorder="1" applyAlignment="1">
      <alignment horizontal="right" vertical="top" wrapText="1"/>
    </xf>
    <xf numFmtId="0" fontId="32" fillId="0" borderId="0" xfId="11" applyFont="1" applyAlignment="1">
      <alignment wrapText="1"/>
    </xf>
    <xf numFmtId="4" fontId="24" fillId="4" borderId="4" xfId="11" applyNumberFormat="1" applyFont="1" applyFill="1" applyBorder="1" applyAlignment="1">
      <alignment horizontal="right" vertical="top" wrapText="1"/>
    </xf>
    <xf numFmtId="0" fontId="24" fillId="4" borderId="4" xfId="11" applyFont="1" applyFill="1" applyBorder="1" applyAlignment="1">
      <alignment horizontal="right" vertical="top" wrapText="1"/>
    </xf>
    <xf numFmtId="4" fontId="32" fillId="4" borderId="4" xfId="11" applyNumberFormat="1" applyFont="1" applyFill="1" applyBorder="1" applyAlignment="1">
      <alignment horizontal="right" vertical="top" wrapText="1"/>
    </xf>
    <xf numFmtId="49" fontId="24" fillId="4" borderId="4" xfId="11" applyNumberFormat="1" applyFont="1" applyFill="1" applyBorder="1" applyAlignment="1">
      <alignment horizontal="left" vertical="top" wrapText="1"/>
    </xf>
    <xf numFmtId="49" fontId="32" fillId="4" borderId="6" xfId="11" applyNumberFormat="1" applyFont="1" applyFill="1" applyBorder="1" applyAlignment="1">
      <alignment horizontal="left" vertical="top" wrapText="1"/>
    </xf>
    <xf numFmtId="0" fontId="32" fillId="0" borderId="0" xfId="11" applyFont="1" applyAlignment="1">
      <alignment horizontal="left"/>
    </xf>
    <xf numFmtId="0" fontId="32" fillId="0" borderId="0" xfId="11" applyFont="1" applyAlignment="1">
      <alignment horizontal="right" vertical="top"/>
    </xf>
    <xf numFmtId="0" fontId="24" fillId="0" borderId="0" xfId="11" applyFont="1" applyAlignment="1">
      <alignment horizontal="right"/>
    </xf>
    <xf numFmtId="0" fontId="24" fillId="0" borderId="0" xfId="11" applyFont="1"/>
    <xf numFmtId="49" fontId="24" fillId="0" borderId="0" xfId="0" applyNumberFormat="1" applyFont="1"/>
    <xf numFmtId="49" fontId="25" fillId="0" borderId="0" xfId="0" applyNumberFormat="1" applyFont="1" applyAlignment="1">
      <alignment horizontal="right"/>
    </xf>
    <xf numFmtId="0" fontId="26" fillId="0" borderId="0" xfId="0" applyFont="1" applyAlignment="1">
      <alignment wrapText="1"/>
    </xf>
    <xf numFmtId="49" fontId="27" fillId="0" borderId="0" xfId="0" applyNumberFormat="1" applyFont="1" applyAlignment="1">
      <alignment horizontal="center" vertical="top"/>
    </xf>
    <xf numFmtId="49" fontId="25" fillId="0" borderId="0" xfId="0" applyNumberFormat="1" applyFont="1"/>
    <xf numFmtId="49" fontId="25" fillId="0" borderId="0" xfId="0" applyNumberFormat="1" applyFont="1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/>
    <xf numFmtId="0" fontId="24" fillId="0" borderId="3" xfId="0" applyFont="1" applyBorder="1"/>
    <xf numFmtId="4" fontId="25" fillId="0" borderId="3" xfId="0" applyNumberFormat="1" applyFont="1" applyBorder="1" applyAlignment="1">
      <alignment horizontal="right"/>
    </xf>
    <xf numFmtId="0" fontId="25" fillId="0" borderId="0" xfId="0" applyFont="1" applyAlignment="1">
      <alignment horizontal="left"/>
    </xf>
    <xf numFmtId="0" fontId="25" fillId="0" borderId="0" xfId="0" applyFont="1" applyAlignment="1">
      <alignment vertical="center" wrapText="1"/>
    </xf>
    <xf numFmtId="2" fontId="25" fillId="0" borderId="3" xfId="0" applyNumberFormat="1" applyFont="1" applyBorder="1" applyAlignment="1">
      <alignment horizontal="right"/>
    </xf>
    <xf numFmtId="0" fontId="25" fillId="0" borderId="0" xfId="0" applyFont="1" applyAlignment="1">
      <alignment horizontal="left" vertical="top"/>
    </xf>
    <xf numFmtId="0" fontId="24" fillId="0" borderId="1" xfId="0" applyFont="1" applyBorder="1"/>
    <xf numFmtId="2" fontId="25" fillId="0" borderId="0" xfId="0" applyNumberFormat="1" applyFont="1" applyAlignment="1">
      <alignment horizontal="right"/>
    </xf>
    <xf numFmtId="49" fontId="25" fillId="0" borderId="3" xfId="0" applyNumberFormat="1" applyFont="1" applyBorder="1" applyAlignment="1">
      <alignment horizontal="left" vertical="top"/>
    </xf>
    <xf numFmtId="49" fontId="24" fillId="0" borderId="3" xfId="0" applyNumberFormat="1" applyFont="1" applyBorder="1"/>
    <xf numFmtId="49" fontId="25" fillId="0" borderId="3" xfId="0" applyNumberFormat="1" applyFont="1" applyBorder="1"/>
    <xf numFmtId="49" fontId="25" fillId="0" borderId="0" xfId="0" applyNumberFormat="1" applyFont="1" applyAlignment="1">
      <alignment horizontal="center"/>
    </xf>
    <xf numFmtId="49" fontId="29" fillId="0" borderId="4" xfId="0" applyNumberFormat="1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wrapText="1"/>
    </xf>
    <xf numFmtId="49" fontId="24" fillId="0" borderId="4" xfId="0" applyNumberFormat="1" applyFont="1" applyBorder="1" applyAlignment="1">
      <alignment horizontal="center" vertical="top" wrapText="1"/>
    </xf>
    <xf numFmtId="49" fontId="32" fillId="0" borderId="4" xfId="0" applyNumberFormat="1" applyFont="1" applyBorder="1" applyAlignment="1">
      <alignment horizontal="left" vertical="top" wrapText="1"/>
    </xf>
    <xf numFmtId="0" fontId="24" fillId="0" borderId="4" xfId="0" applyFont="1" applyBorder="1" applyAlignment="1">
      <alignment horizontal="center" vertical="top" wrapText="1"/>
    </xf>
    <xf numFmtId="171" fontId="24" fillId="0" borderId="4" xfId="0" applyNumberFormat="1" applyFont="1" applyBorder="1" applyAlignment="1">
      <alignment horizontal="center" vertical="top" wrapText="1"/>
    </xf>
    <xf numFmtId="4" fontId="24" fillId="0" borderId="4" xfId="0" applyNumberFormat="1" applyFont="1" applyBorder="1" applyAlignment="1">
      <alignment horizontal="right" vertical="top" wrapText="1"/>
    </xf>
    <xf numFmtId="0" fontId="24" fillId="0" borderId="4" xfId="0" applyFont="1" applyBorder="1" applyAlignment="1">
      <alignment horizontal="right" vertical="top" wrapText="1"/>
    </xf>
    <xf numFmtId="2" fontId="24" fillId="0" borderId="4" xfId="0" applyNumberFormat="1" applyFont="1" applyBorder="1" applyAlignment="1">
      <alignment horizontal="right" vertical="top" wrapText="1"/>
    </xf>
    <xf numFmtId="1" fontId="24" fillId="0" borderId="4" xfId="0" applyNumberFormat="1" applyFont="1" applyBorder="1" applyAlignment="1">
      <alignment horizontal="right" vertical="top" wrapText="1"/>
    </xf>
    <xf numFmtId="172" fontId="24" fillId="0" borderId="4" xfId="0" applyNumberFormat="1" applyFont="1" applyBorder="1" applyAlignment="1">
      <alignment horizontal="right" vertical="top" wrapText="1"/>
    </xf>
    <xf numFmtId="0" fontId="24" fillId="0" borderId="0" xfId="0" applyFont="1" applyAlignment="1">
      <alignment wrapText="1"/>
    </xf>
    <xf numFmtId="2" fontId="24" fillId="0" borderId="4" xfId="0" applyNumberFormat="1" applyFont="1" applyBorder="1" applyAlignment="1">
      <alignment horizontal="center" vertical="top" wrapText="1"/>
    </xf>
    <xf numFmtId="173" fontId="24" fillId="0" borderId="4" xfId="0" applyNumberFormat="1" applyFont="1" applyBorder="1" applyAlignment="1">
      <alignment horizontal="center" vertical="top" wrapText="1"/>
    </xf>
    <xf numFmtId="164" fontId="24" fillId="0" borderId="4" xfId="0" applyNumberFormat="1" applyFont="1" applyBorder="1" applyAlignment="1">
      <alignment horizontal="center" vertical="top" wrapText="1"/>
    </xf>
    <xf numFmtId="172" fontId="24" fillId="0" borderId="4" xfId="0" applyNumberFormat="1" applyFont="1" applyBorder="1" applyAlignment="1">
      <alignment horizontal="center" vertical="top" wrapText="1"/>
    </xf>
    <xf numFmtId="174" fontId="24" fillId="0" borderId="4" xfId="0" applyNumberFormat="1" applyFont="1" applyBorder="1" applyAlignment="1">
      <alignment horizontal="center" vertical="top" wrapText="1"/>
    </xf>
    <xf numFmtId="1" fontId="24" fillId="0" borderId="4" xfId="0" applyNumberFormat="1" applyFont="1" applyBorder="1" applyAlignment="1">
      <alignment horizontal="center" vertical="top" wrapText="1"/>
    </xf>
    <xf numFmtId="0" fontId="32" fillId="4" borderId="4" xfId="0" applyFont="1" applyFill="1" applyBorder="1" applyAlignment="1">
      <alignment horizontal="right" vertical="top" wrapText="1"/>
    </xf>
    <xf numFmtId="0" fontId="32" fillId="0" borderId="0" xfId="0" applyFont="1" applyAlignment="1">
      <alignment wrapText="1"/>
    </xf>
    <xf numFmtId="0" fontId="24" fillId="4" borderId="4" xfId="0" applyFont="1" applyFill="1" applyBorder="1" applyAlignment="1">
      <alignment horizontal="right" vertical="top" wrapText="1"/>
    </xf>
    <xf numFmtId="49" fontId="32" fillId="4" borderId="6" xfId="0" applyNumberFormat="1" applyFont="1" applyFill="1" applyBorder="1" applyAlignment="1">
      <alignment horizontal="left" vertical="top" wrapText="1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right" vertical="top"/>
    </xf>
    <xf numFmtId="0" fontId="24" fillId="0" borderId="0" xfId="0" applyFont="1" applyAlignment="1">
      <alignment horizontal="right"/>
    </xf>
    <xf numFmtId="0" fontId="24" fillId="0" borderId="0" xfId="0" applyFont="1"/>
    <xf numFmtId="174" fontId="32" fillId="4" borderId="4" xfId="11" applyNumberFormat="1" applyFont="1" applyFill="1" applyBorder="1" applyAlignment="1">
      <alignment horizontal="right" vertical="top" wrapText="1"/>
    </xf>
    <xf numFmtId="164" fontId="32" fillId="4" borderId="4" xfId="11" applyNumberFormat="1" applyFont="1" applyFill="1" applyBorder="1" applyAlignment="1">
      <alignment horizontal="right" vertical="top" wrapText="1"/>
    </xf>
    <xf numFmtId="49" fontId="3" fillId="0" borderId="0" xfId="0" applyNumberFormat="1" applyFont="1"/>
    <xf numFmtId="49" fontId="5" fillId="0" borderId="0" xfId="0" applyNumberFormat="1" applyFont="1" applyAlignment="1">
      <alignment horizontal="right"/>
    </xf>
    <xf numFmtId="0" fontId="33" fillId="0" borderId="0" xfId="0" applyFont="1" applyAlignment="1">
      <alignment wrapText="1"/>
    </xf>
    <xf numFmtId="49" fontId="6" fillId="0" borderId="0" xfId="0" applyNumberFormat="1" applyFont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0" fontId="3" fillId="0" borderId="3" xfId="0" applyFont="1" applyBorder="1"/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top"/>
    </xf>
    <xf numFmtId="0" fontId="3" fillId="0" borderId="1" xfId="0" applyFont="1" applyBorder="1"/>
    <xf numFmtId="2" fontId="5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left" vertical="top"/>
    </xf>
    <xf numFmtId="49" fontId="3" fillId="0" borderId="3" xfId="0" applyNumberFormat="1" applyFont="1" applyBorder="1"/>
    <xf numFmtId="49" fontId="5" fillId="0" borderId="3" xfId="0" applyNumberFormat="1" applyFont="1" applyBorder="1"/>
    <xf numFmtId="49" fontId="5" fillId="0" borderId="0" xfId="0" applyNumberFormat="1" applyFont="1" applyAlignment="1">
      <alignment horizontal="center"/>
    </xf>
    <xf numFmtId="49" fontId="34" fillId="0" borderId="4" xfId="0" applyNumberFormat="1" applyFont="1" applyBorder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49" fontId="3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174" fontId="3" fillId="0" borderId="4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2" fontId="3" fillId="0" borderId="4" xfId="0" applyNumberFormat="1" applyFont="1" applyBorder="1" applyAlignment="1">
      <alignment horizontal="right" vertical="top" wrapText="1"/>
    </xf>
    <xf numFmtId="0" fontId="3" fillId="0" borderId="0" xfId="0" applyFont="1" applyAlignment="1">
      <alignment wrapText="1"/>
    </xf>
    <xf numFmtId="1" fontId="3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right" vertical="top" wrapText="1"/>
    </xf>
    <xf numFmtId="172" fontId="3" fillId="0" borderId="4" xfId="0" applyNumberFormat="1" applyFont="1" applyBorder="1" applyAlignment="1">
      <alignment horizontal="right" vertical="top" wrapText="1"/>
    </xf>
    <xf numFmtId="2" fontId="3" fillId="0" borderId="4" xfId="0" applyNumberFormat="1" applyFont="1" applyBorder="1" applyAlignment="1">
      <alignment horizontal="center" vertical="top" wrapText="1"/>
    </xf>
    <xf numFmtId="172" fontId="3" fillId="0" borderId="4" xfId="0" applyNumberFormat="1" applyFont="1" applyBorder="1" applyAlignment="1">
      <alignment horizontal="center" vertical="top" wrapText="1"/>
    </xf>
    <xf numFmtId="173" fontId="3" fillId="0" borderId="4" xfId="0" applyNumberFormat="1" applyFont="1" applyBorder="1" applyAlignment="1">
      <alignment horizontal="center" vertical="top" wrapText="1"/>
    </xf>
    <xf numFmtId="0" fontId="8" fillId="4" borderId="4" xfId="0" applyFont="1" applyFill="1" applyBorder="1" applyAlignment="1">
      <alignment horizontal="right" vertical="top" wrapText="1"/>
    </xf>
    <xf numFmtId="0" fontId="8" fillId="0" borderId="0" xfId="0" applyFont="1" applyAlignment="1">
      <alignment wrapText="1"/>
    </xf>
    <xf numFmtId="4" fontId="3" fillId="4" borderId="4" xfId="0" applyNumberFormat="1" applyFont="1" applyFill="1" applyBorder="1" applyAlignment="1">
      <alignment horizontal="right" vertical="top" wrapText="1"/>
    </xf>
    <xf numFmtId="0" fontId="3" fillId="4" borderId="4" xfId="0" applyFont="1" applyFill="1" applyBorder="1" applyAlignment="1">
      <alignment horizontal="right" vertical="top" wrapText="1"/>
    </xf>
    <xf numFmtId="4" fontId="8" fillId="4" borderId="4" xfId="0" applyNumberFormat="1" applyFont="1" applyFill="1" applyBorder="1" applyAlignment="1">
      <alignment horizontal="right" vertical="top" wrapText="1"/>
    </xf>
    <xf numFmtId="49" fontId="3" fillId="4" borderId="4" xfId="0" applyNumberFormat="1" applyFont="1" applyFill="1" applyBorder="1" applyAlignment="1">
      <alignment horizontal="left" vertical="top" wrapText="1"/>
    </xf>
    <xf numFmtId="49" fontId="8" fillId="4" borderId="6" xfId="0" applyNumberFormat="1" applyFont="1" applyFill="1" applyBorder="1" applyAlignment="1">
      <alignment horizontal="left" vertical="top" wrapText="1"/>
    </xf>
    <xf numFmtId="171" fontId="8" fillId="4" borderId="4" xfId="0" applyNumberFormat="1" applyFont="1" applyFill="1" applyBorder="1" applyAlignment="1">
      <alignment horizontal="right" vertical="top" wrapText="1"/>
    </xf>
    <xf numFmtId="175" fontId="8" fillId="4" borderId="4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37" fillId="0" borderId="0" xfId="0" applyFont="1"/>
    <xf numFmtId="0" fontId="9" fillId="0" borderId="0" xfId="0" applyFont="1"/>
    <xf numFmtId="49" fontId="5" fillId="0" borderId="0" xfId="0" applyNumberFormat="1" applyFont="1" applyAlignment="1">
      <alignment horizontal="right" vertical="top"/>
    </xf>
    <xf numFmtId="49" fontId="5" fillId="0" borderId="0" xfId="0" applyNumberFormat="1" applyFont="1" applyAlignment="1">
      <alignment vertical="top"/>
    </xf>
    <xf numFmtId="0" fontId="3" fillId="0" borderId="0" xfId="0" applyFont="1"/>
    <xf numFmtId="0" fontId="3" fillId="0" borderId="0" xfId="10" applyFont="1"/>
    <xf numFmtId="0" fontId="3" fillId="0" borderId="0" xfId="10" applyFont="1" applyAlignment="1">
      <alignment wrapText="1"/>
    </xf>
    <xf numFmtId="0" fontId="4" fillId="0" borderId="0" xfId="10"/>
    <xf numFmtId="49" fontId="3" fillId="0" borderId="0" xfId="10" applyNumberFormat="1" applyFont="1"/>
    <xf numFmtId="49" fontId="5" fillId="0" borderId="0" xfId="10" applyNumberFormat="1" applyFont="1"/>
    <xf numFmtId="0" fontId="5" fillId="0" borderId="0" xfId="10" applyFont="1"/>
    <xf numFmtId="0" fontId="5" fillId="0" borderId="0" xfId="10" applyFont="1" applyAlignment="1">
      <alignment wrapText="1"/>
    </xf>
    <xf numFmtId="49" fontId="5" fillId="0" borderId="0" xfId="10" applyNumberFormat="1" applyFont="1" applyAlignment="1">
      <alignment vertical="top"/>
    </xf>
    <xf numFmtId="49" fontId="5" fillId="0" borderId="0" xfId="10" applyNumberFormat="1" applyFont="1" applyAlignment="1">
      <alignment horizontal="right" vertical="top"/>
    </xf>
    <xf numFmtId="0" fontId="9" fillId="0" borderId="0" xfId="10" applyFont="1"/>
    <xf numFmtId="0" fontId="37" fillId="0" borderId="0" xfId="10" applyFont="1"/>
    <xf numFmtId="0" fontId="3" fillId="0" borderId="0" xfId="10" applyFont="1" applyAlignment="1">
      <alignment horizontal="right"/>
    </xf>
    <xf numFmtId="0" fontId="8" fillId="0" borderId="0" xfId="10" applyFont="1" applyAlignment="1">
      <alignment horizontal="right" vertical="top"/>
    </xf>
    <xf numFmtId="0" fontId="8" fillId="0" borderId="0" xfId="10" applyFont="1" applyAlignment="1">
      <alignment horizontal="left"/>
    </xf>
    <xf numFmtId="0" fontId="8" fillId="0" borderId="0" xfId="10" applyFont="1" applyAlignment="1">
      <alignment wrapText="1"/>
    </xf>
    <xf numFmtId="0" fontId="8" fillId="4" borderId="4" xfId="10" applyFont="1" applyFill="1" applyBorder="1" applyAlignment="1">
      <alignment horizontal="right" vertical="top" wrapText="1"/>
    </xf>
    <xf numFmtId="49" fontId="8" fillId="4" borderId="6" xfId="10" applyNumberFormat="1" applyFont="1" applyFill="1" applyBorder="1" applyAlignment="1">
      <alignment horizontal="left" vertical="top" wrapText="1"/>
    </xf>
    <xf numFmtId="49" fontId="3" fillId="4" borderId="4" xfId="10" applyNumberFormat="1" applyFont="1" applyFill="1" applyBorder="1" applyAlignment="1">
      <alignment horizontal="left" vertical="top" wrapText="1"/>
    </xf>
    <xf numFmtId="0" fontId="3" fillId="4" borderId="4" xfId="10" applyFont="1" applyFill="1" applyBorder="1" applyAlignment="1">
      <alignment horizontal="right" vertical="top" wrapText="1"/>
    </xf>
    <xf numFmtId="4" fontId="8" fillId="4" borderId="4" xfId="10" applyNumberFormat="1" applyFont="1" applyFill="1" applyBorder="1" applyAlignment="1">
      <alignment horizontal="right" vertical="top" wrapText="1"/>
    </xf>
    <xf numFmtId="4" fontId="3" fillId="4" borderId="4" xfId="10" applyNumberFormat="1" applyFont="1" applyFill="1" applyBorder="1" applyAlignment="1">
      <alignment horizontal="right" vertical="top" wrapText="1"/>
    </xf>
    <xf numFmtId="0" fontId="36" fillId="0" borderId="0" xfId="10" applyFont="1" applyAlignment="1">
      <alignment wrapText="1"/>
    </xf>
    <xf numFmtId="2" fontId="3" fillId="0" borderId="4" xfId="10" applyNumberFormat="1" applyFont="1" applyBorder="1" applyAlignment="1">
      <alignment horizontal="right" vertical="top" wrapText="1"/>
    </xf>
    <xf numFmtId="172" fontId="3" fillId="0" borderId="4" xfId="10" applyNumberFormat="1" applyFont="1" applyBorder="1" applyAlignment="1">
      <alignment horizontal="right" vertical="top" wrapText="1"/>
    </xf>
    <xf numFmtId="4" fontId="3" fillId="0" borderId="4" xfId="10" applyNumberFormat="1" applyFont="1" applyBorder="1" applyAlignment="1">
      <alignment horizontal="right" vertical="top" wrapText="1"/>
    </xf>
    <xf numFmtId="174" fontId="3" fillId="0" borderId="4" xfId="10" applyNumberFormat="1" applyFont="1" applyBorder="1" applyAlignment="1">
      <alignment horizontal="center" vertical="top" wrapText="1"/>
    </xf>
    <xf numFmtId="0" fontId="3" fillId="0" borderId="4" xfId="10" applyFont="1" applyBorder="1" applyAlignment="1">
      <alignment horizontal="center" vertical="top" wrapText="1"/>
    </xf>
    <xf numFmtId="49" fontId="3" fillId="0" borderId="4" xfId="10" applyNumberFormat="1" applyFont="1" applyBorder="1" applyAlignment="1">
      <alignment horizontal="center" vertical="top" wrapText="1"/>
    </xf>
    <xf numFmtId="49" fontId="8" fillId="0" borderId="4" xfId="10" applyNumberFormat="1" applyFont="1" applyBorder="1" applyAlignment="1">
      <alignment horizontal="left" vertical="top" wrapText="1"/>
    </xf>
    <xf numFmtId="49" fontId="34" fillId="0" borderId="4" xfId="10" applyNumberFormat="1" applyFont="1" applyBorder="1" applyAlignment="1">
      <alignment horizontal="center" vertical="center"/>
    </xf>
    <xf numFmtId="49" fontId="35" fillId="0" borderId="4" xfId="10" applyNumberFormat="1" applyFont="1" applyBorder="1" applyAlignment="1">
      <alignment horizontal="center" vertical="center" wrapText="1"/>
    </xf>
    <xf numFmtId="49" fontId="5" fillId="0" borderId="0" xfId="10" applyNumberFormat="1" applyFont="1" applyAlignment="1">
      <alignment horizontal="center"/>
    </xf>
    <xf numFmtId="49" fontId="5" fillId="0" borderId="3" xfId="10" applyNumberFormat="1" applyFont="1" applyBorder="1"/>
    <xf numFmtId="49" fontId="3" fillId="0" borderId="3" xfId="10" applyNumberFormat="1" applyFont="1" applyBorder="1"/>
    <xf numFmtId="49" fontId="5" fillId="0" borderId="3" xfId="10" applyNumberFormat="1" applyFont="1" applyBorder="1" applyAlignment="1">
      <alignment horizontal="left" vertical="top"/>
    </xf>
    <xf numFmtId="0" fontId="5" fillId="0" borderId="0" xfId="10" applyFont="1" applyAlignment="1">
      <alignment horizontal="left"/>
    </xf>
    <xf numFmtId="2" fontId="5" fillId="0" borderId="0" xfId="10" applyNumberFormat="1" applyFont="1" applyAlignment="1">
      <alignment horizontal="right"/>
    </xf>
    <xf numFmtId="4" fontId="5" fillId="0" borderId="3" xfId="10" applyNumberFormat="1" applyFont="1" applyBorder="1" applyAlignment="1">
      <alignment horizontal="right"/>
    </xf>
    <xf numFmtId="0" fontId="3" fillId="0" borderId="1" xfId="10" applyFont="1" applyBorder="1"/>
    <xf numFmtId="0" fontId="5" fillId="0" borderId="0" xfId="10" applyFont="1" applyAlignment="1">
      <alignment horizontal="left" vertical="top"/>
    </xf>
    <xf numFmtId="49" fontId="5" fillId="0" borderId="0" xfId="10" applyNumberFormat="1" applyFont="1" applyAlignment="1">
      <alignment horizontal="right"/>
    </xf>
    <xf numFmtId="0" fontId="3" fillId="0" borderId="3" xfId="10" applyFont="1" applyBorder="1"/>
    <xf numFmtId="0" fontId="5" fillId="0" borderId="0" xfId="10" applyFont="1" applyAlignment="1">
      <alignment vertical="center" wrapText="1"/>
    </xf>
    <xf numFmtId="49" fontId="5" fillId="0" borderId="0" xfId="10" applyNumberFormat="1" applyFont="1" applyAlignment="1">
      <alignment wrapText="1"/>
    </xf>
    <xf numFmtId="0" fontId="33" fillId="0" borderId="0" xfId="10" applyFont="1" applyAlignment="1">
      <alignment wrapText="1"/>
    </xf>
    <xf numFmtId="49" fontId="6" fillId="0" borderId="0" xfId="10" applyNumberFormat="1" applyFont="1" applyAlignment="1">
      <alignment horizontal="center" vertical="top"/>
    </xf>
    <xf numFmtId="173" fontId="8" fillId="4" borderId="4" xfId="10" applyNumberFormat="1" applyFont="1" applyFill="1" applyBorder="1" applyAlignment="1">
      <alignment horizontal="right" vertical="top" wrapText="1"/>
    </xf>
    <xf numFmtId="2" fontId="8" fillId="4" borderId="4" xfId="10" applyNumberFormat="1" applyFont="1" applyFill="1" applyBorder="1" applyAlignment="1">
      <alignment horizontal="right" vertical="top" wrapText="1"/>
    </xf>
    <xf numFmtId="172" fontId="3" fillId="0" borderId="4" xfId="10" applyNumberFormat="1" applyFont="1" applyBorder="1" applyAlignment="1">
      <alignment horizontal="center" vertical="top" wrapText="1"/>
    </xf>
    <xf numFmtId="173" fontId="8" fillId="4" borderId="4" xfId="0" applyNumberFormat="1" applyFont="1" applyFill="1" applyBorder="1" applyAlignment="1">
      <alignment horizontal="right" vertical="top" wrapText="1"/>
    </xf>
    <xf numFmtId="171" fontId="8" fillId="4" borderId="4" xfId="10" applyNumberFormat="1" applyFont="1" applyFill="1" applyBorder="1" applyAlignment="1">
      <alignment horizontal="right" vertical="top" wrapText="1"/>
    </xf>
    <xf numFmtId="2" fontId="3" fillId="0" borderId="4" xfId="10" applyNumberFormat="1" applyFont="1" applyBorder="1" applyAlignment="1">
      <alignment horizontal="center" vertical="top" wrapText="1"/>
    </xf>
    <xf numFmtId="174" fontId="8" fillId="4" borderId="4" xfId="10" applyNumberFormat="1" applyFont="1" applyFill="1" applyBorder="1" applyAlignment="1">
      <alignment horizontal="right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29" fillId="0" borderId="0" xfId="0" applyFont="1" applyAlignment="1">
      <alignment wrapText="1"/>
    </xf>
    <xf numFmtId="4" fontId="18" fillId="0" borderId="4" xfId="3" applyNumberFormat="1" applyFont="1" applyBorder="1"/>
    <xf numFmtId="4" fontId="19" fillId="0" borderId="4" xfId="4" applyNumberFormat="1" applyFont="1" applyBorder="1" applyAlignment="1">
      <alignment horizontal="right" vertical="center" wrapText="1"/>
    </xf>
    <xf numFmtId="0" fontId="5" fillId="0" borderId="0" xfId="10" applyFont="1" applyAlignment="1">
      <alignment horizontal="right"/>
    </xf>
    <xf numFmtId="0" fontId="3" fillId="0" borderId="0" xfId="10" applyFont="1" applyAlignment="1">
      <alignment horizontal="left" wrapText="1"/>
    </xf>
    <xf numFmtId="0" fontId="3" fillId="0" borderId="0" xfId="10" applyFont="1" applyAlignment="1">
      <alignment horizontal="center" wrapText="1"/>
    </xf>
    <xf numFmtId="0" fontId="3" fillId="0" borderId="0" xfId="10" applyFont="1" applyAlignment="1">
      <alignment horizontal="left" vertical="center" wrapText="1"/>
    </xf>
    <xf numFmtId="0" fontId="3" fillId="0" borderId="0" xfId="10" applyFont="1" applyAlignment="1">
      <alignment horizontal="right" vertical="top" wrapText="1"/>
    </xf>
    <xf numFmtId="0" fontId="3" fillId="0" borderId="0" xfId="10" applyFont="1" applyAlignment="1">
      <alignment horizontal="left" vertical="top" wrapText="1"/>
    </xf>
    <xf numFmtId="0" fontId="5" fillId="0" borderId="0" xfId="10" applyFont="1" applyAlignment="1">
      <alignment horizontal="left" wrapText="1"/>
    </xf>
    <xf numFmtId="0" fontId="5" fillId="0" borderId="0" xfId="10" applyFont="1" applyAlignment="1">
      <alignment horizontal="center"/>
    </xf>
    <xf numFmtId="0" fontId="39" fillId="0" borderId="0" xfId="10" applyFont="1"/>
    <xf numFmtId="0" fontId="10" fillId="0" borderId="0" xfId="10" applyFont="1" applyAlignment="1">
      <alignment horizontal="center"/>
    </xf>
    <xf numFmtId="0" fontId="5" fillId="0" borderId="0" xfId="10" applyFont="1" applyAlignment="1">
      <alignment horizontal="center" wrapText="1"/>
    </xf>
    <xf numFmtId="0" fontId="6" fillId="0" borderId="0" xfId="10" applyFont="1" applyAlignment="1">
      <alignment vertical="top"/>
    </xf>
    <xf numFmtId="0" fontId="6" fillId="0" borderId="0" xfId="10" applyFont="1" applyAlignment="1">
      <alignment horizontal="center"/>
    </xf>
    <xf numFmtId="0" fontId="6" fillId="0" borderId="0" xfId="10" applyFont="1"/>
    <xf numFmtId="0" fontId="39" fillId="0" borderId="0" xfId="10" applyFont="1" applyAlignment="1">
      <alignment horizontal="left"/>
    </xf>
    <xf numFmtId="0" fontId="3" fillId="0" borderId="20" xfId="10" applyFont="1" applyBorder="1" applyAlignment="1">
      <alignment horizontal="left" wrapText="1"/>
    </xf>
    <xf numFmtId="0" fontId="42" fillId="0" borderId="0" xfId="10" applyFont="1" applyAlignment="1">
      <alignment horizontal="left" wrapText="1"/>
    </xf>
    <xf numFmtId="0" fontId="42" fillId="0" borderId="0" xfId="10" applyFont="1" applyAlignment="1">
      <alignment horizontal="center" wrapText="1"/>
    </xf>
    <xf numFmtId="0" fontId="42" fillId="0" borderId="0" xfId="10" applyFont="1" applyAlignment="1">
      <alignment wrapText="1"/>
    </xf>
    <xf numFmtId="0" fontId="41" fillId="0" borderId="0" xfId="10" applyFont="1" applyAlignment="1">
      <alignment horizontal="left" vertical="center" wrapText="1"/>
    </xf>
    <xf numFmtId="0" fontId="42" fillId="0" borderId="0" xfId="10" applyFont="1" applyAlignment="1">
      <alignment horizontal="right" vertical="top" wrapText="1"/>
    </xf>
    <xf numFmtId="0" fontId="42" fillId="0" borderId="0" xfId="10" applyFont="1" applyAlignment="1">
      <alignment horizontal="left" vertical="top" wrapText="1"/>
    </xf>
    <xf numFmtId="0" fontId="42" fillId="0" borderId="0" xfId="10" applyFont="1"/>
    <xf numFmtId="0" fontId="3" fillId="0" borderId="4" xfId="10" applyFont="1" applyBorder="1" applyAlignment="1">
      <alignment horizontal="left" vertical="top" wrapText="1"/>
    </xf>
    <xf numFmtId="167" fontId="3" fillId="0" borderId="4" xfId="10" applyNumberFormat="1" applyFont="1" applyBorder="1" applyAlignment="1">
      <alignment horizontal="right" vertical="top" wrapText="1"/>
    </xf>
    <xf numFmtId="173" fontId="3" fillId="0" borderId="4" xfId="10" applyNumberFormat="1" applyFont="1" applyBorder="1" applyAlignment="1">
      <alignment horizontal="right" vertical="top" wrapText="1"/>
    </xf>
    <xf numFmtId="0" fontId="3" fillId="0" borderId="4" xfId="10" applyFont="1" applyBorder="1" applyAlignment="1">
      <alignment horizontal="right" vertical="top" wrapText="1"/>
    </xf>
    <xf numFmtId="164" fontId="3" fillId="0" borderId="4" xfId="10" applyNumberFormat="1" applyFont="1" applyBorder="1" applyAlignment="1">
      <alignment horizontal="right" vertical="top" wrapText="1"/>
    </xf>
    <xf numFmtId="0" fontId="8" fillId="0" borderId="4" xfId="10" applyFont="1" applyBorder="1"/>
    <xf numFmtId="170" fontId="8" fillId="0" borderId="4" xfId="10" applyNumberFormat="1" applyFont="1" applyBorder="1" applyAlignment="1">
      <alignment horizontal="right" vertical="top" wrapText="1"/>
    </xf>
    <xf numFmtId="2" fontId="8" fillId="0" borderId="4" xfId="10" applyNumberFormat="1" applyFont="1" applyBorder="1" applyAlignment="1">
      <alignment horizontal="right" vertical="top" wrapText="1"/>
    </xf>
    <xf numFmtId="173" fontId="8" fillId="0" borderId="4" xfId="10" applyNumberFormat="1" applyFont="1" applyBorder="1" applyAlignment="1">
      <alignment horizontal="right" vertical="top"/>
    </xf>
    <xf numFmtId="0" fontId="8" fillId="0" borderId="4" xfId="10" applyFont="1" applyBorder="1" applyAlignment="1">
      <alignment horizontal="right" vertical="top"/>
    </xf>
    <xf numFmtId="170" fontId="8" fillId="0" borderId="4" xfId="10" applyNumberFormat="1" applyFont="1" applyBorder="1" applyAlignment="1">
      <alignment horizontal="right" vertical="top"/>
    </xf>
    <xf numFmtId="0" fontId="8" fillId="0" borderId="0" xfId="10" applyFont="1" applyAlignment="1">
      <alignment horizontal="right" vertical="top" wrapText="1"/>
    </xf>
    <xf numFmtId="0" fontId="39" fillId="0" borderId="0" xfId="10" applyFont="1" applyAlignment="1">
      <alignment horizontal="right" vertical="top" wrapText="1"/>
    </xf>
    <xf numFmtId="0" fontId="8" fillId="0" borderId="4" xfId="10" applyFont="1" applyBorder="1" applyAlignment="1">
      <alignment horizontal="right" vertical="top" wrapText="1"/>
    </xf>
    <xf numFmtId="164" fontId="8" fillId="0" borderId="4" xfId="10" applyNumberFormat="1" applyFont="1" applyBorder="1" applyAlignment="1">
      <alignment horizontal="right" vertical="top"/>
    </xf>
    <xf numFmtId="170" fontId="3" fillId="0" borderId="4" xfId="10" applyNumberFormat="1" applyFont="1" applyBorder="1" applyAlignment="1">
      <alignment horizontal="right" vertical="top" wrapText="1"/>
    </xf>
    <xf numFmtId="174" fontId="3" fillId="0" borderId="4" xfId="10" applyNumberFormat="1" applyFont="1" applyBorder="1" applyAlignment="1">
      <alignment horizontal="right" vertical="top" wrapText="1"/>
    </xf>
    <xf numFmtId="173" fontId="8" fillId="0" borderId="4" xfId="10" applyNumberFormat="1" applyFont="1" applyBorder="1" applyAlignment="1">
      <alignment horizontal="right" vertical="top" wrapText="1"/>
    </xf>
    <xf numFmtId="174" fontId="8" fillId="0" borderId="4" xfId="10" applyNumberFormat="1" applyFont="1" applyBorder="1" applyAlignment="1">
      <alignment horizontal="right" vertical="top"/>
    </xf>
    <xf numFmtId="176" fontId="8" fillId="0" borderId="4" xfId="10" applyNumberFormat="1" applyFont="1" applyBorder="1" applyAlignment="1">
      <alignment horizontal="right" vertical="top" wrapText="1"/>
    </xf>
    <xf numFmtId="174" fontId="8" fillId="0" borderId="4" xfId="10" applyNumberFormat="1" applyFont="1" applyBorder="1" applyAlignment="1">
      <alignment horizontal="right" vertical="top" wrapText="1"/>
    </xf>
    <xf numFmtId="0" fontId="3" fillId="0" borderId="4" xfId="10" applyFont="1" applyBorder="1"/>
    <xf numFmtId="164" fontId="8" fillId="0" borderId="4" xfId="10" applyNumberFormat="1" applyFont="1" applyBorder="1" applyAlignment="1">
      <alignment horizontal="right" vertical="top" wrapText="1"/>
    </xf>
    <xf numFmtId="177" fontId="18" fillId="0" borderId="0" xfId="3" applyNumberFormat="1" applyFont="1"/>
    <xf numFmtId="43" fontId="18" fillId="0" borderId="17" xfId="7" applyFont="1" applyFill="1" applyBorder="1" applyAlignment="1">
      <alignment vertical="center" wrapText="1"/>
    </xf>
    <xf numFmtId="4" fontId="18" fillId="2" borderId="4" xfId="4" applyNumberFormat="1" applyFont="1" applyFill="1" applyBorder="1" applyAlignment="1">
      <alignment horizontal="center" vertical="center" wrapText="1"/>
    </xf>
    <xf numFmtId="0" fontId="19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 wrapText="1"/>
    </xf>
    <xf numFmtId="0" fontId="20" fillId="0" borderId="0" xfId="2" applyFont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18" fillId="0" borderId="7" xfId="4" applyFont="1" applyBorder="1" applyAlignment="1">
      <alignment horizontal="center" vertical="center" wrapText="1"/>
    </xf>
    <xf numFmtId="0" fontId="18" fillId="0" borderId="8" xfId="4" applyFont="1" applyBorder="1" applyAlignment="1">
      <alignment horizontal="center" vertical="center" wrapText="1"/>
    </xf>
    <xf numFmtId="49" fontId="18" fillId="0" borderId="11" xfId="4" applyNumberFormat="1" applyFont="1" applyBorder="1" applyAlignment="1">
      <alignment horizontal="center" vertical="center" wrapText="1"/>
    </xf>
    <xf numFmtId="49" fontId="18" fillId="0" borderId="10" xfId="4" applyNumberFormat="1" applyFont="1" applyBorder="1" applyAlignment="1">
      <alignment horizontal="center" vertical="center" wrapText="1"/>
    </xf>
    <xf numFmtId="49" fontId="18" fillId="0" borderId="18" xfId="4" applyNumberFormat="1" applyFont="1" applyBorder="1" applyAlignment="1">
      <alignment horizontal="center" vertical="center" wrapText="1"/>
    </xf>
    <xf numFmtId="49" fontId="18" fillId="0" borderId="19" xfId="4" applyNumberFormat="1" applyFont="1" applyBorder="1" applyAlignment="1">
      <alignment horizontal="center" vertical="center" wrapText="1"/>
    </xf>
    <xf numFmtId="0" fontId="18" fillId="0" borderId="5" xfId="4" applyFont="1" applyBorder="1" applyAlignment="1">
      <alignment horizontal="center" vertical="center" wrapText="1"/>
    </xf>
    <xf numFmtId="0" fontId="18" fillId="0" borderId="3" xfId="4" applyFont="1" applyBorder="1" applyAlignment="1">
      <alignment horizontal="center" vertical="center" wrapText="1"/>
    </xf>
    <xf numFmtId="0" fontId="18" fillId="0" borderId="6" xfId="4" applyFont="1" applyBorder="1" applyAlignment="1">
      <alignment horizontal="center" vertical="center" wrapText="1"/>
    </xf>
    <xf numFmtId="0" fontId="18" fillId="0" borderId="5" xfId="5" applyFont="1" applyBorder="1" applyAlignment="1">
      <alignment horizontal="center" wrapText="1"/>
    </xf>
    <xf numFmtId="0" fontId="18" fillId="0" borderId="6" xfId="5" applyFont="1" applyBorder="1" applyAlignment="1">
      <alignment horizontal="center" wrapText="1"/>
    </xf>
    <xf numFmtId="0" fontId="19" fillId="2" borderId="5" xfId="4" applyFont="1" applyFill="1" applyBorder="1" applyAlignment="1">
      <alignment horizontal="left" vertical="center" wrapText="1"/>
    </xf>
    <xf numFmtId="0" fontId="19" fillId="2" borderId="6" xfId="4" applyFont="1" applyFill="1" applyBorder="1" applyAlignment="1">
      <alignment horizontal="left" vertical="center" wrapText="1"/>
    </xf>
    <xf numFmtId="4" fontId="18" fillId="0" borderId="5" xfId="4" applyNumberFormat="1" applyFont="1" applyBorder="1" applyAlignment="1">
      <alignment horizontal="left" vertical="center" wrapText="1"/>
    </xf>
    <xf numFmtId="4" fontId="18" fillId="0" borderId="6" xfId="4" applyNumberFormat="1" applyFont="1" applyBorder="1" applyAlignment="1">
      <alignment horizontal="left" vertical="center" wrapText="1"/>
    </xf>
    <xf numFmtId="4" fontId="19" fillId="2" borderId="5" xfId="4" applyNumberFormat="1" applyFont="1" applyFill="1" applyBorder="1" applyAlignment="1">
      <alignment horizontal="left" vertical="center" wrapText="1"/>
    </xf>
    <xf numFmtId="4" fontId="19" fillId="2" borderId="3" xfId="4" applyNumberFormat="1" applyFont="1" applyFill="1" applyBorder="1" applyAlignment="1">
      <alignment horizontal="left" vertical="center" wrapText="1"/>
    </xf>
    <xf numFmtId="4" fontId="19" fillId="2" borderId="6" xfId="4" applyNumberFormat="1" applyFont="1" applyFill="1" applyBorder="1" applyAlignment="1">
      <alignment horizontal="left" vertical="center" wrapText="1"/>
    </xf>
    <xf numFmtId="4" fontId="19" fillId="0" borderId="5" xfId="4" applyNumberFormat="1" applyFont="1" applyBorder="1" applyAlignment="1">
      <alignment horizontal="left" vertical="center" wrapText="1"/>
    </xf>
    <xf numFmtId="4" fontId="19" fillId="0" borderId="6" xfId="4" applyNumberFormat="1" applyFont="1" applyBorder="1" applyAlignment="1">
      <alignment horizontal="left" vertical="center" wrapText="1"/>
    </xf>
    <xf numFmtId="4" fontId="19" fillId="0" borderId="4" xfId="4" applyNumberFormat="1" applyFont="1" applyBorder="1" applyAlignment="1">
      <alignment horizontal="left" vertical="center" wrapText="1"/>
    </xf>
    <xf numFmtId="4" fontId="18" fillId="3" borderId="5" xfId="4" applyNumberFormat="1" applyFont="1" applyFill="1" applyBorder="1" applyAlignment="1">
      <alignment horizontal="left" vertical="center" wrapText="1"/>
    </xf>
    <xf numFmtId="4" fontId="18" fillId="3" borderId="6" xfId="4" applyNumberFormat="1" applyFont="1" applyFill="1" applyBorder="1" applyAlignment="1">
      <alignment horizontal="left" vertical="center" wrapText="1"/>
    </xf>
    <xf numFmtId="0" fontId="5" fillId="0" borderId="1" xfId="10" applyFont="1" applyBorder="1" applyAlignment="1">
      <alignment horizontal="left" wrapText="1"/>
    </xf>
    <xf numFmtId="0" fontId="6" fillId="0" borderId="2" xfId="10" applyFont="1" applyBorder="1" applyAlignment="1">
      <alignment horizontal="center"/>
    </xf>
    <xf numFmtId="0" fontId="5" fillId="0" borderId="0" xfId="10" applyFont="1" applyAlignment="1">
      <alignment horizontal="center"/>
    </xf>
    <xf numFmtId="0" fontId="40" fillId="0" borderId="0" xfId="10" applyFont="1" applyAlignment="1">
      <alignment horizontal="center"/>
    </xf>
    <xf numFmtId="0" fontId="41" fillId="0" borderId="5" xfId="10" applyFont="1" applyBorder="1" applyAlignment="1">
      <alignment horizontal="left" vertical="center" wrapText="1"/>
    </xf>
    <xf numFmtId="0" fontId="41" fillId="0" borderId="3" xfId="10" applyFont="1" applyBorder="1" applyAlignment="1">
      <alignment horizontal="left" vertical="center" wrapText="1"/>
    </xf>
    <xf numFmtId="0" fontId="41" fillId="0" borderId="6" xfId="10" applyFont="1" applyBorder="1" applyAlignment="1">
      <alignment horizontal="left" vertical="center" wrapText="1"/>
    </xf>
    <xf numFmtId="0" fontId="6" fillId="0" borderId="2" xfId="10" applyFont="1" applyBorder="1" applyAlignment="1">
      <alignment horizontal="center" vertical="top"/>
    </xf>
    <xf numFmtId="0" fontId="5" fillId="0" borderId="0" xfId="10" applyFont="1" applyAlignment="1">
      <alignment wrapText="1"/>
    </xf>
    <xf numFmtId="0" fontId="3" fillId="0" borderId="7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0" fontId="8" fillId="0" borderId="5" xfId="10" applyFont="1" applyBorder="1" applyAlignment="1">
      <alignment horizontal="right" vertical="top" wrapText="1"/>
    </xf>
    <xf numFmtId="0" fontId="8" fillId="0" borderId="6" xfId="10" applyFont="1" applyBorder="1" applyAlignment="1">
      <alignment horizontal="right" vertical="top" wrapText="1"/>
    </xf>
    <xf numFmtId="0" fontId="39" fillId="0" borderId="5" xfId="10" applyFont="1" applyBorder="1" applyAlignment="1">
      <alignment horizontal="right" vertical="top" wrapText="1"/>
    </xf>
    <xf numFmtId="0" fontId="39" fillId="0" borderId="6" xfId="10" applyFont="1" applyBorder="1" applyAlignment="1">
      <alignment horizontal="right" vertical="top" wrapText="1"/>
    </xf>
    <xf numFmtId="0" fontId="9" fillId="0" borderId="5" xfId="10" applyFont="1" applyBorder="1" applyAlignment="1">
      <alignment horizontal="right"/>
    </xf>
    <xf numFmtId="0" fontId="9" fillId="0" borderId="6" xfId="10" applyFont="1" applyBorder="1" applyAlignment="1">
      <alignment horizontal="right"/>
    </xf>
    <xf numFmtId="0" fontId="3" fillId="0" borderId="5" xfId="10" applyFont="1" applyBorder="1" applyAlignment="1">
      <alignment horizontal="right" indent="1"/>
    </xf>
    <xf numFmtId="0" fontId="3" fillId="0" borderId="6" xfId="10" applyFont="1" applyBorder="1" applyAlignment="1">
      <alignment horizontal="right" indent="1"/>
    </xf>
    <xf numFmtId="0" fontId="3" fillId="0" borderId="4" xfId="10" applyFont="1" applyBorder="1" applyAlignment="1">
      <alignment horizontal="right" indent="1"/>
    </xf>
    <xf numFmtId="49" fontId="27" fillId="0" borderId="2" xfId="0" applyNumberFormat="1" applyFont="1" applyBorder="1" applyAlignment="1">
      <alignment horizontal="center" vertical="top"/>
    </xf>
    <xf numFmtId="49" fontId="26" fillId="0" borderId="1" xfId="0" applyNumberFormat="1" applyFont="1" applyBorder="1" applyAlignment="1">
      <alignment horizontal="center" wrapText="1"/>
    </xf>
    <xf numFmtId="0" fontId="27" fillId="0" borderId="2" xfId="0" applyFont="1" applyBorder="1" applyAlignment="1">
      <alignment horizontal="center" vertical="top"/>
    </xf>
    <xf numFmtId="49" fontId="28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wrapText="1"/>
    </xf>
    <xf numFmtId="49" fontId="29" fillId="0" borderId="4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top" wrapText="1"/>
    </xf>
    <xf numFmtId="0" fontId="24" fillId="0" borderId="3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left" vertical="top" wrapText="1"/>
    </xf>
    <xf numFmtId="0" fontId="31" fillId="0" borderId="4" xfId="0" applyFont="1" applyBorder="1" applyAlignment="1">
      <alignment horizontal="left" vertical="center" wrapText="1"/>
    </xf>
    <xf numFmtId="49" fontId="24" fillId="4" borderId="5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vertical="top" wrapText="1"/>
    </xf>
    <xf numFmtId="49" fontId="24" fillId="4" borderId="6" xfId="0" applyNumberFormat="1" applyFont="1" applyFill="1" applyBorder="1" applyAlignment="1">
      <alignment vertical="top" wrapText="1"/>
    </xf>
    <xf numFmtId="49" fontId="32" fillId="4" borderId="5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vertical="top" wrapText="1"/>
    </xf>
    <xf numFmtId="49" fontId="32" fillId="4" borderId="6" xfId="0" applyNumberFormat="1" applyFont="1" applyFill="1" applyBorder="1" applyAlignment="1">
      <alignment vertical="top" wrapText="1"/>
    </xf>
    <xf numFmtId="49" fontId="27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8" fillId="4" borderId="5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8" fillId="4" borderId="6" xfId="0" applyNumberFormat="1" applyFont="1" applyFill="1" applyBorder="1" applyAlignment="1">
      <alignment vertical="top" wrapText="1"/>
    </xf>
    <xf numFmtId="49" fontId="3" fillId="4" borderId="5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3" fillId="4" borderId="6" xfId="0" applyNumberFormat="1" applyFont="1" applyFill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wrapText="1"/>
    </xf>
    <xf numFmtId="0" fontId="29" fillId="0" borderId="4" xfId="0" applyFont="1" applyBorder="1" applyAlignment="1">
      <alignment horizontal="left" vertical="center" wrapText="1"/>
    </xf>
    <xf numFmtId="49" fontId="24" fillId="4" borderId="5" xfId="11" applyNumberFormat="1" applyFont="1" applyFill="1" applyBorder="1" applyAlignment="1">
      <alignment vertical="top" wrapText="1"/>
    </xf>
    <xf numFmtId="49" fontId="24" fillId="4" borderId="3" xfId="11" applyNumberFormat="1" applyFont="1" applyFill="1" applyBorder="1" applyAlignment="1">
      <alignment vertical="top" wrapText="1"/>
    </xf>
    <xf numFmtId="49" fontId="24" fillId="4" borderId="6" xfId="11" applyNumberFormat="1" applyFont="1" applyFill="1" applyBorder="1" applyAlignment="1">
      <alignment vertical="top" wrapText="1"/>
    </xf>
    <xf numFmtId="49" fontId="32" fillId="4" borderId="5" xfId="11" applyNumberFormat="1" applyFont="1" applyFill="1" applyBorder="1" applyAlignment="1">
      <alignment vertical="top" wrapText="1"/>
    </xf>
    <xf numFmtId="49" fontId="32" fillId="4" borderId="3" xfId="11" applyNumberFormat="1" applyFont="1" applyFill="1" applyBorder="1" applyAlignment="1">
      <alignment vertical="top" wrapText="1"/>
    </xf>
    <xf numFmtId="49" fontId="32" fillId="4" borderId="6" xfId="11" applyNumberFormat="1" applyFont="1" applyFill="1" applyBorder="1" applyAlignment="1">
      <alignment vertical="top" wrapText="1"/>
    </xf>
    <xf numFmtId="49" fontId="29" fillId="0" borderId="4" xfId="11" applyNumberFormat="1" applyFont="1" applyBorder="1" applyAlignment="1">
      <alignment horizontal="center" vertical="center"/>
    </xf>
    <xf numFmtId="0" fontId="31" fillId="0" borderId="4" xfId="11" applyFont="1" applyBorder="1" applyAlignment="1">
      <alignment horizontal="left" vertical="center" wrapText="1"/>
    </xf>
    <xf numFmtId="0" fontId="24" fillId="0" borderId="5" xfId="11" applyFont="1" applyBorder="1" applyAlignment="1">
      <alignment horizontal="left" vertical="top" wrapText="1"/>
    </xf>
    <xf numFmtId="0" fontId="24" fillId="0" borderId="3" xfId="11" applyFont="1" applyBorder="1" applyAlignment="1">
      <alignment horizontal="left" vertical="top" wrapText="1"/>
    </xf>
    <xf numFmtId="0" fontId="24" fillId="0" borderId="6" xfId="11" applyFont="1" applyBorder="1" applyAlignment="1">
      <alignment horizontal="left" vertical="top" wrapText="1"/>
    </xf>
    <xf numFmtId="49" fontId="27" fillId="0" borderId="2" xfId="11" applyNumberFormat="1" applyFont="1" applyBorder="1" applyAlignment="1">
      <alignment horizontal="center" vertical="top"/>
    </xf>
    <xf numFmtId="0" fontId="25" fillId="0" borderId="1" xfId="11" applyFont="1" applyBorder="1" applyAlignment="1">
      <alignment horizontal="left" wrapText="1"/>
    </xf>
    <xf numFmtId="49" fontId="29" fillId="0" borderId="4" xfId="11" applyNumberFormat="1" applyFont="1" applyBorder="1" applyAlignment="1">
      <alignment horizontal="center" vertical="center" wrapText="1"/>
    </xf>
    <xf numFmtId="49" fontId="29" fillId="0" borderId="5" xfId="11" applyNumberFormat="1" applyFont="1" applyBorder="1" applyAlignment="1">
      <alignment horizontal="center" vertical="center" wrapText="1"/>
    </xf>
    <xf numFmtId="49" fontId="29" fillId="0" borderId="6" xfId="11" applyNumberFormat="1" applyFont="1" applyBorder="1" applyAlignment="1">
      <alignment horizontal="center" vertical="center" wrapText="1"/>
    </xf>
    <xf numFmtId="49" fontId="29" fillId="0" borderId="7" xfId="11" applyNumberFormat="1" applyFont="1" applyBorder="1" applyAlignment="1">
      <alignment horizontal="center" vertical="center" wrapText="1"/>
    </xf>
    <xf numFmtId="49" fontId="29" fillId="0" borderId="8" xfId="11" applyNumberFormat="1" applyFont="1" applyBorder="1" applyAlignment="1">
      <alignment horizontal="center" vertical="center" wrapText="1"/>
    </xf>
    <xf numFmtId="0" fontId="27" fillId="0" borderId="2" xfId="11" applyFont="1" applyBorder="1" applyAlignment="1">
      <alignment horizontal="center" vertical="top"/>
    </xf>
    <xf numFmtId="49" fontId="28" fillId="0" borderId="1" xfId="11" applyNumberFormat="1" applyFont="1" applyBorder="1" applyAlignment="1">
      <alignment horizontal="center"/>
    </xf>
    <xf numFmtId="0" fontId="26" fillId="0" borderId="1" xfId="11" applyFont="1" applyBorder="1" applyAlignment="1">
      <alignment horizontal="center" wrapText="1"/>
    </xf>
    <xf numFmtId="49" fontId="27" fillId="0" borderId="0" xfId="11" applyNumberFormat="1" applyFont="1" applyAlignment="1">
      <alignment horizontal="center" vertical="center"/>
    </xf>
    <xf numFmtId="49" fontId="37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49" fontId="34" fillId="0" borderId="4" xfId="0" applyNumberFormat="1" applyFont="1" applyBorder="1" applyAlignment="1">
      <alignment horizontal="center" vertical="center" wrapText="1"/>
    </xf>
    <xf numFmtId="49" fontId="34" fillId="0" borderId="4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 wrapText="1"/>
    </xf>
    <xf numFmtId="49" fontId="34" fillId="0" borderId="7" xfId="0" applyNumberFormat="1" applyFont="1" applyBorder="1" applyAlignment="1">
      <alignment horizontal="center" vertical="center" wrapText="1"/>
    </xf>
    <xf numFmtId="49" fontId="34" fillId="0" borderId="8" xfId="0" applyNumberFormat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wrapText="1"/>
    </xf>
    <xf numFmtId="49" fontId="9" fillId="0" borderId="0" xfId="10" applyNumberFormat="1" applyFont="1" applyAlignment="1">
      <alignment horizontal="center"/>
    </xf>
    <xf numFmtId="49" fontId="6" fillId="0" borderId="0" xfId="10" applyNumberFormat="1" applyFont="1" applyAlignment="1">
      <alignment horizontal="center" vertical="center"/>
    </xf>
    <xf numFmtId="49" fontId="3" fillId="4" borderId="5" xfId="10" applyNumberFormat="1" applyFont="1" applyFill="1" applyBorder="1" applyAlignment="1">
      <alignment vertical="top" wrapText="1"/>
    </xf>
    <xf numFmtId="49" fontId="3" fillId="4" borderId="3" xfId="10" applyNumberFormat="1" applyFont="1" applyFill="1" applyBorder="1" applyAlignment="1">
      <alignment vertical="top" wrapText="1"/>
    </xf>
    <xf numFmtId="49" fontId="37" fillId="0" borderId="0" xfId="10" applyNumberFormat="1" applyFont="1" applyAlignment="1">
      <alignment horizontal="center"/>
    </xf>
    <xf numFmtId="49" fontId="3" fillId="4" borderId="6" xfId="10" applyNumberFormat="1" applyFont="1" applyFill="1" applyBorder="1" applyAlignment="1">
      <alignment vertical="top" wrapText="1"/>
    </xf>
    <xf numFmtId="49" fontId="8" fillId="4" borderId="5" xfId="10" applyNumberFormat="1" applyFont="1" applyFill="1" applyBorder="1" applyAlignment="1">
      <alignment vertical="top" wrapText="1"/>
    </xf>
    <xf numFmtId="49" fontId="8" fillId="4" borderId="3" xfId="10" applyNumberFormat="1" applyFont="1" applyFill="1" applyBorder="1" applyAlignment="1">
      <alignment vertical="top" wrapText="1"/>
    </xf>
    <xf numFmtId="49" fontId="8" fillId="4" borderId="6" xfId="10" applyNumberFormat="1" applyFont="1" applyFill="1" applyBorder="1" applyAlignment="1">
      <alignment vertical="top" wrapText="1"/>
    </xf>
    <xf numFmtId="49" fontId="6" fillId="0" borderId="2" xfId="10" applyNumberFormat="1" applyFont="1" applyBorder="1" applyAlignment="1">
      <alignment horizontal="center" vertical="top"/>
    </xf>
    <xf numFmtId="49" fontId="34" fillId="0" borderId="4" xfId="10" applyNumberFormat="1" applyFont="1" applyBorder="1" applyAlignment="1">
      <alignment horizontal="center" vertical="center" wrapText="1"/>
    </xf>
    <xf numFmtId="49" fontId="34" fillId="0" borderId="4" xfId="10" applyNumberFormat="1" applyFont="1" applyBorder="1" applyAlignment="1">
      <alignment horizontal="center" vertical="center"/>
    </xf>
    <xf numFmtId="49" fontId="34" fillId="0" borderId="5" xfId="10" applyNumberFormat="1" applyFont="1" applyBorder="1" applyAlignment="1">
      <alignment horizontal="center" vertical="center" wrapText="1"/>
    </xf>
    <xf numFmtId="49" fontId="34" fillId="0" borderId="6" xfId="10" applyNumberFormat="1" applyFont="1" applyBorder="1" applyAlignment="1">
      <alignment horizontal="center" vertical="center" wrapText="1"/>
    </xf>
    <xf numFmtId="49" fontId="34" fillId="0" borderId="7" xfId="10" applyNumberFormat="1" applyFont="1" applyBorder="1" applyAlignment="1">
      <alignment horizontal="center" vertical="center" wrapText="1"/>
    </xf>
    <xf numFmtId="49" fontId="34" fillId="0" borderId="8" xfId="10" applyNumberFormat="1" applyFont="1" applyBorder="1" applyAlignment="1">
      <alignment horizontal="center" vertical="center" wrapText="1"/>
    </xf>
    <xf numFmtId="0" fontId="36" fillId="0" borderId="4" xfId="10" applyFont="1" applyBorder="1" applyAlignment="1">
      <alignment horizontal="left" vertical="center" wrapText="1"/>
    </xf>
    <xf numFmtId="0" fontId="3" fillId="0" borderId="5" xfId="10" applyFont="1" applyBorder="1" applyAlignment="1">
      <alignment horizontal="left" vertical="top" wrapText="1"/>
    </xf>
    <xf numFmtId="0" fontId="3" fillId="0" borderId="3" xfId="10" applyFont="1" applyBorder="1" applyAlignment="1">
      <alignment horizontal="left" vertical="top" wrapText="1"/>
    </xf>
    <xf numFmtId="0" fontId="3" fillId="0" borderId="6" xfId="10" applyFont="1" applyBorder="1" applyAlignment="1">
      <alignment horizontal="left" vertical="top" wrapText="1"/>
    </xf>
    <xf numFmtId="49" fontId="26" fillId="0" borderId="1" xfId="10" applyNumberFormat="1" applyFont="1" applyBorder="1" applyAlignment="1">
      <alignment horizontal="center" wrapText="1"/>
    </xf>
    <xf numFmtId="49" fontId="33" fillId="0" borderId="1" xfId="10" applyNumberFormat="1" applyFont="1" applyBorder="1" applyAlignment="1">
      <alignment horizontal="center" wrapText="1"/>
    </xf>
    <xf numFmtId="49" fontId="10" fillId="0" borderId="1" xfId="10" applyNumberFormat="1" applyFont="1" applyBorder="1" applyAlignment="1">
      <alignment horizontal="center"/>
    </xf>
    <xf numFmtId="0" fontId="33" fillId="0" borderId="1" xfId="10" applyFont="1" applyBorder="1" applyAlignment="1">
      <alignment horizontal="center" wrapText="1"/>
    </xf>
    <xf numFmtId="0" fontId="5" fillId="0" borderId="1" xfId="10" applyFont="1" applyBorder="1" applyAlignment="1">
      <alignment horizontal="center" vertical="center" wrapText="1"/>
    </xf>
    <xf numFmtId="0" fontId="5" fillId="0" borderId="0" xfId="10" applyFont="1" applyAlignment="1">
      <alignment horizontal="center" vertical="center" wrapText="1"/>
    </xf>
    <xf numFmtId="2" fontId="8" fillId="4" borderId="4" xfId="0" applyNumberFormat="1" applyFont="1" applyFill="1" applyBorder="1" applyAlignment="1">
      <alignment horizontal="right" vertical="top" wrapText="1"/>
    </xf>
    <xf numFmtId="2" fontId="32" fillId="4" borderId="4" xfId="0" applyNumberFormat="1" applyFont="1" applyFill="1" applyBorder="1" applyAlignment="1">
      <alignment horizontal="right" vertical="top" wrapText="1"/>
    </xf>
    <xf numFmtId="49" fontId="26" fillId="0" borderId="1" xfId="11" applyNumberFormat="1" applyFont="1" applyBorder="1" applyAlignment="1">
      <alignment horizontal="center" vertical="center" wrapText="1"/>
    </xf>
    <xf numFmtId="2" fontId="32" fillId="4" borderId="4" xfId="11" applyNumberFormat="1" applyFont="1" applyFill="1" applyBorder="1" applyAlignment="1">
      <alignment horizontal="right" vertical="top" wrapText="1"/>
    </xf>
    <xf numFmtId="49" fontId="26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26" fillId="0" borderId="1" xfId="10" applyNumberFormat="1" applyFont="1" applyBorder="1" applyAlignment="1">
      <alignment horizontal="center" vertical="center" wrapText="1"/>
    </xf>
    <xf numFmtId="49" fontId="33" fillId="0" borderId="1" xfId="10" applyNumberFormat="1" applyFont="1" applyBorder="1" applyAlignment="1">
      <alignment horizontal="center" vertical="center" wrapText="1"/>
    </xf>
    <xf numFmtId="0" fontId="26" fillId="0" borderId="1" xfId="10" applyFont="1" applyBorder="1" applyAlignment="1">
      <alignment horizontal="center" wrapText="1"/>
    </xf>
    <xf numFmtId="49" fontId="3" fillId="0" borderId="4" xfId="10" applyNumberFormat="1" applyFont="1" applyBorder="1" applyAlignment="1">
      <alignment horizontal="left" vertical="top" wrapText="1"/>
    </xf>
  </cellXfs>
  <cellStyles count="13">
    <cellStyle name="Normal" xfId="2" xr:uid="{00000000-0005-0000-0000-000000000000}"/>
    <cellStyle name="Обычный" xfId="0" builtinId="0"/>
    <cellStyle name="Обычный 2" xfId="1" xr:uid="{00000000-0005-0000-0000-000002000000}"/>
    <cellStyle name="Обычный 2 2" xfId="3" xr:uid="{00000000-0005-0000-0000-000003000000}"/>
    <cellStyle name="Обычный 2 2 2 2" xfId="4" xr:uid="{00000000-0005-0000-0000-000004000000}"/>
    <cellStyle name="Обычный 3" xfId="6" xr:uid="{00000000-0005-0000-0000-000005000000}"/>
    <cellStyle name="Обычный 3 2" xfId="8" xr:uid="{00000000-0005-0000-0000-000006000000}"/>
    <cellStyle name="Обычный 4" xfId="10" xr:uid="{00000000-0005-0000-0000-000007000000}"/>
    <cellStyle name="Обычный 5" xfId="11" xr:uid="{00000000-0005-0000-0000-000008000000}"/>
    <cellStyle name="Обычный 6" xfId="12" xr:uid="{00000000-0005-0000-0000-000009000000}"/>
    <cellStyle name="СводРасч" xfId="5" xr:uid="{00000000-0005-0000-0000-00000A000000}"/>
    <cellStyle name="Финансовый 2" xfId="7" xr:uid="{00000000-0005-0000-0000-00000B000000}"/>
    <cellStyle name="Финансовый 2 2" xfId="9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1"/>
  <sheetViews>
    <sheetView zoomScale="82" zoomScaleNormal="82" workbookViewId="0">
      <selection activeCell="F17" sqref="F17:G17"/>
    </sheetView>
  </sheetViews>
  <sheetFormatPr defaultColWidth="8.85546875" defaultRowHeight="14.25" x14ac:dyDescent="0.2"/>
  <cols>
    <col min="1" max="1" width="5.5703125" style="1" bestFit="1" customWidth="1"/>
    <col min="2" max="2" width="36.7109375" style="1" bestFit="1" customWidth="1"/>
    <col min="3" max="3" width="67.85546875" style="1" customWidth="1"/>
    <col min="4" max="4" width="15.5703125" style="1" customWidth="1"/>
    <col min="5" max="5" width="24.7109375" style="1" customWidth="1"/>
    <col min="6" max="6" width="15" style="1" customWidth="1"/>
    <col min="7" max="7" width="27.140625" style="1" customWidth="1"/>
    <col min="8" max="11" width="14.42578125" style="1" customWidth="1"/>
    <col min="12" max="12" width="19.85546875" style="1" customWidth="1"/>
    <col min="13" max="13" width="18.7109375" style="1" customWidth="1"/>
    <col min="14" max="16384" width="8.85546875" style="1"/>
  </cols>
  <sheetData>
    <row r="1" spans="1:13" ht="15" customHeight="1" x14ac:dyDescent="0.2">
      <c r="A1" s="2"/>
      <c r="B1" s="2" t="s">
        <v>20</v>
      </c>
      <c r="C1" s="3" t="s">
        <v>38</v>
      </c>
      <c r="E1" s="295" t="s">
        <v>13</v>
      </c>
      <c r="F1" s="297" t="s">
        <v>14</v>
      </c>
      <c r="G1" s="298"/>
      <c r="H1" s="301" t="s">
        <v>51</v>
      </c>
      <c r="I1" s="302"/>
      <c r="J1" s="302"/>
      <c r="K1" s="303"/>
      <c r="L1" s="295" t="s">
        <v>52</v>
      </c>
      <c r="M1" s="295" t="s">
        <v>53</v>
      </c>
    </row>
    <row r="2" spans="1:13" ht="45" x14ac:dyDescent="0.2">
      <c r="A2" s="4"/>
      <c r="B2" s="4"/>
      <c r="C2" s="4"/>
      <c r="E2" s="296"/>
      <c r="F2" s="299"/>
      <c r="G2" s="300"/>
      <c r="H2" s="9" t="s">
        <v>54</v>
      </c>
      <c r="I2" s="9" t="s">
        <v>55</v>
      </c>
      <c r="J2" s="9" t="s">
        <v>56</v>
      </c>
      <c r="K2" s="9" t="s">
        <v>57</v>
      </c>
      <c r="L2" s="296"/>
      <c r="M2" s="296"/>
    </row>
    <row r="3" spans="1:13" ht="15" x14ac:dyDescent="0.25">
      <c r="A3" s="2"/>
      <c r="B3" s="2"/>
      <c r="C3" s="2"/>
      <c r="E3" s="10">
        <v>1</v>
      </c>
      <c r="F3" s="304">
        <v>2</v>
      </c>
      <c r="G3" s="305"/>
      <c r="H3" s="10">
        <v>3</v>
      </c>
      <c r="I3" s="10">
        <v>4</v>
      </c>
      <c r="J3" s="10">
        <v>5</v>
      </c>
      <c r="K3" s="10">
        <v>6</v>
      </c>
      <c r="L3" s="10">
        <v>7</v>
      </c>
      <c r="M3" s="10">
        <v>8</v>
      </c>
    </row>
    <row r="4" spans="1:13" ht="15" customHeight="1" x14ac:dyDescent="0.2">
      <c r="A4" s="2"/>
      <c r="B4" s="2"/>
      <c r="C4" s="2"/>
      <c r="E4" s="11" t="s">
        <v>58</v>
      </c>
      <c r="F4" s="306" t="s">
        <v>59</v>
      </c>
      <c r="G4" s="307"/>
      <c r="H4" s="12"/>
      <c r="I4" s="12"/>
      <c r="J4" s="12"/>
      <c r="K4" s="12"/>
      <c r="L4" s="12"/>
      <c r="M4" s="12"/>
    </row>
    <row r="5" spans="1:13" ht="30" customHeight="1" x14ac:dyDescent="0.25">
      <c r="A5" s="2"/>
      <c r="B5" s="25" t="s">
        <v>734</v>
      </c>
      <c r="C5" s="26">
        <f>C25</f>
        <v>95561.124541243364</v>
      </c>
      <c r="D5" s="21"/>
      <c r="E5" s="13" t="s">
        <v>60</v>
      </c>
      <c r="F5" s="308" t="s">
        <v>61</v>
      </c>
      <c r="G5" s="309"/>
      <c r="H5" s="14">
        <v>0</v>
      </c>
      <c r="I5" s="14">
        <f>ССРСС!D47+ССРСС!E47</f>
        <v>66348.881080000006</v>
      </c>
      <c r="J5" s="14">
        <f>ССРСС!F47</f>
        <v>498.87099999999998</v>
      </c>
      <c r="K5" s="14">
        <f>ССРСС!G47</f>
        <v>352.38159000000002</v>
      </c>
      <c r="L5" s="14">
        <f>SUM(H5:K5)</f>
        <v>67200.13367000001</v>
      </c>
      <c r="M5" s="15" t="s">
        <v>62</v>
      </c>
    </row>
    <row r="6" spans="1:13" ht="15" customHeight="1" x14ac:dyDescent="0.25">
      <c r="A6" s="2"/>
      <c r="B6" s="27"/>
      <c r="C6" s="27"/>
      <c r="D6" s="21"/>
      <c r="E6" s="13" t="s">
        <v>63</v>
      </c>
      <c r="F6" s="308" t="s">
        <v>64</v>
      </c>
      <c r="G6" s="309"/>
      <c r="H6" s="14">
        <f>H5*1.2</f>
        <v>0</v>
      </c>
      <c r="I6" s="14">
        <f>I5*1.2</f>
        <v>79618.657296000005</v>
      </c>
      <c r="J6" s="14">
        <f>J5*1.2</f>
        <v>598.64519999999993</v>
      </c>
      <c r="K6" s="14">
        <f>K5*1.2</f>
        <v>422.85790800000001</v>
      </c>
      <c r="L6" s="14">
        <f>SUM(H6:K6)</f>
        <v>80640.160404000009</v>
      </c>
      <c r="M6" s="15" t="s">
        <v>62</v>
      </c>
    </row>
    <row r="7" spans="1:13" ht="15" customHeight="1" x14ac:dyDescent="0.25">
      <c r="A7" s="4"/>
      <c r="B7" s="28"/>
      <c r="C7" s="28"/>
      <c r="D7" s="21"/>
      <c r="E7" s="35" t="s">
        <v>78</v>
      </c>
      <c r="F7" s="310" t="s">
        <v>65</v>
      </c>
      <c r="G7" s="311"/>
      <c r="H7" s="311"/>
      <c r="I7" s="312"/>
      <c r="J7" s="12"/>
      <c r="K7" s="12"/>
      <c r="L7" s="12"/>
      <c r="M7" s="16"/>
    </row>
    <row r="8" spans="1:13" ht="15" customHeight="1" x14ac:dyDescent="0.25">
      <c r="A8" s="2"/>
      <c r="B8" s="27"/>
      <c r="C8" s="27"/>
      <c r="D8" s="21"/>
      <c r="E8" s="13" t="s">
        <v>63</v>
      </c>
      <c r="F8" s="308" t="s">
        <v>66</v>
      </c>
      <c r="G8" s="309"/>
      <c r="H8" s="14">
        <v>0</v>
      </c>
      <c r="I8" s="240">
        <v>13584.415584415583</v>
      </c>
      <c r="J8" s="14">
        <v>0</v>
      </c>
      <c r="K8" s="14">
        <v>0</v>
      </c>
      <c r="L8" s="20">
        <f>SUM(H8:K8)</f>
        <v>13584.415584415583</v>
      </c>
      <c r="M8" s="15" t="s">
        <v>62</v>
      </c>
    </row>
    <row r="9" spans="1:13" ht="15" customHeight="1" x14ac:dyDescent="0.25">
      <c r="A9" s="2"/>
      <c r="B9" s="29" t="s">
        <v>39</v>
      </c>
      <c r="C9" s="27"/>
      <c r="D9" s="21"/>
      <c r="E9" s="13" t="s">
        <v>79</v>
      </c>
      <c r="F9" s="308" t="s">
        <v>67</v>
      </c>
      <c r="G9" s="309"/>
      <c r="H9" s="14">
        <v>0</v>
      </c>
      <c r="I9" s="240">
        <v>13090.126809174777</v>
      </c>
      <c r="J9" s="14">
        <v>0</v>
      </c>
      <c r="K9" s="14">
        <v>352.38130000000001</v>
      </c>
      <c r="L9" s="20">
        <f>SUM(H9:K9)</f>
        <v>13442.508109174778</v>
      </c>
      <c r="M9" s="15" t="s">
        <v>62</v>
      </c>
    </row>
    <row r="10" spans="1:13" ht="15" customHeight="1" x14ac:dyDescent="0.25">
      <c r="A10" s="2"/>
      <c r="B10" s="27"/>
      <c r="C10" s="27"/>
      <c r="D10" s="21"/>
      <c r="E10" s="13" t="s">
        <v>80</v>
      </c>
      <c r="F10" s="308" t="s">
        <v>68</v>
      </c>
      <c r="G10" s="309"/>
      <c r="H10" s="14">
        <v>0</v>
      </c>
      <c r="I10" s="240">
        <v>13098.366177931101</v>
      </c>
      <c r="J10" s="14">
        <v>318.39</v>
      </c>
      <c r="K10" s="14">
        <v>0</v>
      </c>
      <c r="L10" s="20">
        <f t="shared" ref="L10:L12" si="0">SUM(H10:K10)</f>
        <v>13416.7561779311</v>
      </c>
      <c r="M10" s="15" t="s">
        <v>62</v>
      </c>
    </row>
    <row r="11" spans="1:13" ht="15.75" customHeight="1" x14ac:dyDescent="0.25">
      <c r="A11" s="5"/>
      <c r="B11" s="291" t="s">
        <v>40</v>
      </c>
      <c r="C11" s="291"/>
      <c r="D11" s="21"/>
      <c r="E11" s="13" t="s">
        <v>81</v>
      </c>
      <c r="F11" s="308" t="s">
        <v>69</v>
      </c>
      <c r="G11" s="309"/>
      <c r="H11" s="14">
        <v>0</v>
      </c>
      <c r="I11" s="240">
        <v>13391.053579889132</v>
      </c>
      <c r="J11" s="14">
        <v>0</v>
      </c>
      <c r="K11" s="14">
        <v>0</v>
      </c>
      <c r="L11" s="20">
        <f t="shared" si="0"/>
        <v>13391.053579889132</v>
      </c>
      <c r="M11" s="15" t="s">
        <v>62</v>
      </c>
    </row>
    <row r="12" spans="1:13" ht="15" customHeight="1" x14ac:dyDescent="0.25">
      <c r="A12" s="2"/>
      <c r="B12" s="27"/>
      <c r="C12" s="27"/>
      <c r="D12" s="21"/>
      <c r="E12" s="13" t="s">
        <v>82</v>
      </c>
      <c r="F12" s="308" t="s">
        <v>70</v>
      </c>
      <c r="G12" s="309"/>
      <c r="H12" s="14">
        <v>0</v>
      </c>
      <c r="I12" s="240">
        <v>13184.919220540667</v>
      </c>
      <c r="J12" s="14">
        <v>180.48099999999999</v>
      </c>
      <c r="K12" s="14">
        <v>0</v>
      </c>
      <c r="L12" s="20">
        <f t="shared" si="0"/>
        <v>13365.400220540667</v>
      </c>
      <c r="M12" s="15" t="s">
        <v>62</v>
      </c>
    </row>
    <row r="13" spans="1:13" ht="64.5" customHeight="1" x14ac:dyDescent="0.25">
      <c r="A13" s="2"/>
      <c r="B13" s="292" t="s">
        <v>740</v>
      </c>
      <c r="C13" s="292"/>
      <c r="D13" s="21"/>
      <c r="E13" s="13" t="s">
        <v>83</v>
      </c>
      <c r="F13" s="313" t="s">
        <v>71</v>
      </c>
      <c r="G13" s="314"/>
      <c r="H13" s="241">
        <f>SUM(H8:H12)</f>
        <v>0</v>
      </c>
      <c r="I13" s="241">
        <f>SUM(I8:I12)</f>
        <v>66348.881371951269</v>
      </c>
      <c r="J13" s="241">
        <f>SUM(J8:J12)</f>
        <v>498.87099999999998</v>
      </c>
      <c r="K13" s="241">
        <f>SUM(K8:K12)</f>
        <v>352.38130000000001</v>
      </c>
      <c r="L13" s="241">
        <f>SUM(L8:L12)</f>
        <v>67200.133671951262</v>
      </c>
      <c r="M13" s="15" t="s">
        <v>62</v>
      </c>
    </row>
    <row r="14" spans="1:13" ht="15" customHeight="1" x14ac:dyDescent="0.25">
      <c r="A14" s="4"/>
      <c r="B14" s="293" t="s">
        <v>1</v>
      </c>
      <c r="C14" s="293"/>
      <c r="D14" s="21"/>
      <c r="E14" s="35" t="s">
        <v>84</v>
      </c>
      <c r="F14" s="310" t="s">
        <v>72</v>
      </c>
      <c r="G14" s="311"/>
      <c r="H14" s="311"/>
      <c r="I14" s="311"/>
      <c r="J14" s="312"/>
      <c r="K14" s="12"/>
      <c r="L14" s="12"/>
      <c r="M14" s="16"/>
    </row>
    <row r="15" spans="1:13" ht="15" customHeight="1" x14ac:dyDescent="0.25">
      <c r="A15" s="2"/>
      <c r="B15" s="27"/>
      <c r="C15" s="27"/>
      <c r="D15" s="21"/>
      <c r="E15" s="13" t="s">
        <v>85</v>
      </c>
      <c r="F15" s="308" t="s">
        <v>66</v>
      </c>
      <c r="G15" s="309"/>
      <c r="H15" s="14">
        <f>H8*$M$15/100</f>
        <v>0</v>
      </c>
      <c r="I15" s="14">
        <f>(I8*$M$15/100)</f>
        <v>14643.999999999998</v>
      </c>
      <c r="J15" s="14">
        <f t="shared" ref="J15:K15" si="1">J8*$M$15/100</f>
        <v>0</v>
      </c>
      <c r="K15" s="14">
        <f t="shared" si="1"/>
        <v>0</v>
      </c>
      <c r="L15" s="14">
        <f>SUM(H15:K15)</f>
        <v>14643.999999999998</v>
      </c>
      <c r="M15" s="15">
        <v>107.8</v>
      </c>
    </row>
    <row r="16" spans="1:13" ht="15" customHeight="1" x14ac:dyDescent="0.25">
      <c r="A16" s="2"/>
      <c r="B16" s="27"/>
      <c r="C16" s="27"/>
      <c r="D16" s="21"/>
      <c r="E16" s="13" t="s">
        <v>86</v>
      </c>
      <c r="F16" s="308" t="s">
        <v>67</v>
      </c>
      <c r="G16" s="309"/>
      <c r="H16" s="14">
        <f>H9*$M$15/100*$M$16/100</f>
        <v>0</v>
      </c>
      <c r="I16" s="14">
        <f>I9*$M$15/100*$M$16/100</f>
        <v>14859.048005405799</v>
      </c>
      <c r="J16" s="14">
        <f>J9*$M$15/100*$M$16/100</f>
        <v>0</v>
      </c>
      <c r="K16" s="14">
        <f t="shared" ref="K16" si="2">K9*$M$15/100*$M$16/100</f>
        <v>399.99999459419996</v>
      </c>
      <c r="L16" s="14">
        <f t="shared" ref="L16:L19" si="3">SUM(H16:K16)</f>
        <v>15259.047999999999</v>
      </c>
      <c r="M16" s="15">
        <v>105.3</v>
      </c>
    </row>
    <row r="17" spans="1:13" ht="28.5" customHeight="1" x14ac:dyDescent="0.25">
      <c r="A17" s="6" t="s">
        <v>2</v>
      </c>
      <c r="B17" s="22" t="s">
        <v>41</v>
      </c>
      <c r="C17" s="23" t="s">
        <v>42</v>
      </c>
      <c r="D17" s="21"/>
      <c r="E17" s="13" t="s">
        <v>87</v>
      </c>
      <c r="F17" s="308" t="s">
        <v>68</v>
      </c>
      <c r="G17" s="309"/>
      <c r="H17" s="14">
        <f>H10*$M$15/100*$M$16/100*$M$17/100</f>
        <v>0</v>
      </c>
      <c r="I17" s="14">
        <f>I10*$M$15/100*$M$16/100*$M$17/100</f>
        <v>15522.610427912507</v>
      </c>
      <c r="J17" s="14">
        <f>J10*$M$15/100*$M$16/100*$M$17/100</f>
        <v>377.31758808743996</v>
      </c>
      <c r="K17" s="14">
        <f t="shared" ref="K17" si="4">K10*$M$15/100*$M$16/100*$M$17/100</f>
        <v>0</v>
      </c>
      <c r="L17" s="14">
        <f t="shared" si="3"/>
        <v>15899.928015999947</v>
      </c>
      <c r="M17" s="15">
        <v>104.4</v>
      </c>
    </row>
    <row r="18" spans="1:13" ht="15" customHeight="1" x14ac:dyDescent="0.25">
      <c r="A18" s="6">
        <v>1</v>
      </c>
      <c r="B18" s="22">
        <v>2</v>
      </c>
      <c r="C18" s="24">
        <v>3</v>
      </c>
      <c r="D18" s="21"/>
      <c r="E18" s="13" t="s">
        <v>88</v>
      </c>
      <c r="F18" s="308" t="s">
        <v>69</v>
      </c>
      <c r="G18" s="309"/>
      <c r="H18" s="14">
        <f>H11*$M$15/100*$M$16/100*$M$17/100*$M$18/100</f>
        <v>0</v>
      </c>
      <c r="I18" s="14">
        <f>I11*$M$15/100*$M$16/100*$M$17/100*$M$18/100</f>
        <v>16567.724992672</v>
      </c>
      <c r="J18" s="14">
        <f t="shared" ref="J18:K18" si="5">J11*$M$15/100*$M$16/100*$M$17/100*$M$18/100</f>
        <v>0</v>
      </c>
      <c r="K18" s="14">
        <f t="shared" si="5"/>
        <v>0</v>
      </c>
      <c r="L18" s="14">
        <f t="shared" si="3"/>
        <v>16567.724992672</v>
      </c>
      <c r="M18" s="15">
        <v>104.4</v>
      </c>
    </row>
    <row r="19" spans="1:13" ht="15" customHeight="1" x14ac:dyDescent="0.25">
      <c r="A19" s="7">
        <v>1</v>
      </c>
      <c r="B19" s="30" t="s">
        <v>43</v>
      </c>
      <c r="C19" s="32">
        <f>ССРСС!H47</f>
        <v>67200.133669999996</v>
      </c>
      <c r="D19" s="21"/>
      <c r="E19" s="13" t="s">
        <v>89</v>
      </c>
      <c r="F19" s="308" t="s">
        <v>70</v>
      </c>
      <c r="G19" s="309"/>
      <c r="H19" s="14">
        <f>H12*$M$15/100*$M$16/100*$M$17/100*$M$18/100*$M$19/100</f>
        <v>0</v>
      </c>
      <c r="I19" s="14">
        <f>I12*$M$15/100*$M$16/100*$M$17/100*$M$18/100*$M$19/100</f>
        <v>17030.449129832232</v>
      </c>
      <c r="J19" s="14">
        <f t="shared" ref="J19:K19" si="6">J12*$M$15/100*$M$16/100*$M$17/100*$M$18/100*$M$19/100</f>
        <v>233.12031253197242</v>
      </c>
      <c r="K19" s="14">
        <f t="shared" si="6"/>
        <v>0</v>
      </c>
      <c r="L19" s="14">
        <f t="shared" si="3"/>
        <v>17263.569442364205</v>
      </c>
      <c r="M19" s="15">
        <v>104.4</v>
      </c>
    </row>
    <row r="20" spans="1:13" ht="15" x14ac:dyDescent="0.25">
      <c r="A20" s="7">
        <v>1.1000000000000001</v>
      </c>
      <c r="B20" s="30" t="s">
        <v>44</v>
      </c>
      <c r="C20" s="31">
        <f>ССРСС!D47+ССРСС!E47</f>
        <v>66348.881080000006</v>
      </c>
      <c r="D20" s="21"/>
      <c r="E20" s="13" t="s">
        <v>90</v>
      </c>
      <c r="F20" s="313" t="s">
        <v>71</v>
      </c>
      <c r="G20" s="314"/>
      <c r="H20" s="241">
        <f>SUM(H15:H19)</f>
        <v>0</v>
      </c>
      <c r="I20" s="241">
        <f t="shared" ref="I20:K20" si="7">SUM(I15:I19)</f>
        <v>78623.832555822533</v>
      </c>
      <c r="J20" s="241">
        <f t="shared" si="7"/>
        <v>610.4379006194124</v>
      </c>
      <c r="K20" s="241">
        <f t="shared" si="7"/>
        <v>399.99999459419996</v>
      </c>
      <c r="L20" s="241">
        <f>SUM(L15:L19)</f>
        <v>79634.270451036136</v>
      </c>
      <c r="M20" s="15"/>
    </row>
    <row r="21" spans="1:13" ht="15" customHeight="1" x14ac:dyDescent="0.25">
      <c r="A21" s="7">
        <v>1.2</v>
      </c>
      <c r="B21" s="30" t="s">
        <v>45</v>
      </c>
      <c r="C21" s="32">
        <f>ССРСС!F47</f>
        <v>498.87099999999998</v>
      </c>
      <c r="D21" s="21"/>
      <c r="E21" s="35" t="s">
        <v>91</v>
      </c>
      <c r="F21" s="310" t="s">
        <v>75</v>
      </c>
      <c r="G21" s="311"/>
      <c r="H21" s="311"/>
      <c r="I21" s="311"/>
      <c r="J21" s="312"/>
      <c r="K21" s="33"/>
      <c r="L21" s="33"/>
      <c r="M21" s="290"/>
    </row>
    <row r="22" spans="1:13" ht="15" customHeight="1" x14ac:dyDescent="0.25">
      <c r="A22" s="7">
        <v>1.3</v>
      </c>
      <c r="B22" s="30" t="s">
        <v>46</v>
      </c>
      <c r="C22" s="32">
        <f>ССРСС!G47</f>
        <v>352.38159000000002</v>
      </c>
      <c r="D22" s="21"/>
      <c r="E22" s="13" t="s">
        <v>92</v>
      </c>
      <c r="F22" s="308" t="s">
        <v>66</v>
      </c>
      <c r="G22" s="309"/>
      <c r="H22" s="14">
        <f>H8*$M$22/100*1.2</f>
        <v>0</v>
      </c>
      <c r="I22" s="14">
        <f t="shared" ref="I22:K22" si="8">I8*$M$22/100*1.2</f>
        <v>17572.799999999996</v>
      </c>
      <c r="J22" s="14">
        <f t="shared" si="8"/>
        <v>0</v>
      </c>
      <c r="K22" s="14">
        <f t="shared" si="8"/>
        <v>0</v>
      </c>
      <c r="L22" s="14">
        <f>SUM(H22:K22)</f>
        <v>17572.799999999996</v>
      </c>
      <c r="M22" s="15">
        <v>107.8</v>
      </c>
    </row>
    <row r="23" spans="1:13" ht="15" customHeight="1" x14ac:dyDescent="0.25">
      <c r="A23" s="7">
        <v>2</v>
      </c>
      <c r="B23" s="30" t="s">
        <v>47</v>
      </c>
      <c r="C23" s="32">
        <f>ССРСС!H51</f>
        <v>80640.160409999997</v>
      </c>
      <c r="D23" s="21"/>
      <c r="E23" s="13" t="s">
        <v>93</v>
      </c>
      <c r="F23" s="308" t="s">
        <v>67</v>
      </c>
      <c r="G23" s="309"/>
      <c r="H23" s="14">
        <f>H9*$M$22/100*$M$23/100*1.2</f>
        <v>0</v>
      </c>
      <c r="I23" s="14">
        <f t="shared" ref="I23:K23" si="9">I9*$M$22/100*$M$23/100*1.2</f>
        <v>17830.857606486959</v>
      </c>
      <c r="J23" s="14">
        <f t="shared" si="9"/>
        <v>0</v>
      </c>
      <c r="K23" s="14">
        <f t="shared" si="9"/>
        <v>479.99999351303995</v>
      </c>
      <c r="L23" s="14">
        <f t="shared" ref="L23:L26" si="10">SUM(H23:K23)</f>
        <v>18310.857599999999</v>
      </c>
      <c r="M23" s="15">
        <v>105.3</v>
      </c>
    </row>
    <row r="24" spans="1:13" ht="15" customHeight="1" x14ac:dyDescent="0.25">
      <c r="A24" s="7">
        <v>2.1</v>
      </c>
      <c r="B24" s="30" t="s">
        <v>48</v>
      </c>
      <c r="C24" s="32">
        <f>ССРСС!H49</f>
        <v>13440.026739999999</v>
      </c>
      <c r="D24" s="288"/>
      <c r="E24" s="13" t="s">
        <v>94</v>
      </c>
      <c r="F24" s="308" t="s">
        <v>68</v>
      </c>
      <c r="G24" s="309"/>
      <c r="H24" s="14">
        <f>H10*$M$22/100*$M$23/100*$M$24/100*1.2</f>
        <v>0</v>
      </c>
      <c r="I24" s="14">
        <f t="shared" ref="I24:K24" si="11">I10*$M$22/100*$M$23/100*$M$24/100*1.2</f>
        <v>18627.132513495006</v>
      </c>
      <c r="J24" s="14">
        <f t="shared" si="11"/>
        <v>452.78110570492794</v>
      </c>
      <c r="K24" s="14">
        <f t="shared" si="11"/>
        <v>0</v>
      </c>
      <c r="L24" s="14">
        <f t="shared" si="10"/>
        <v>19079.913619199935</v>
      </c>
      <c r="M24" s="15">
        <v>104.4</v>
      </c>
    </row>
    <row r="25" spans="1:13" ht="30" customHeight="1" x14ac:dyDescent="0.25">
      <c r="A25" s="7">
        <v>3</v>
      </c>
      <c r="B25" s="30" t="s">
        <v>49</v>
      </c>
      <c r="C25" s="289">
        <f>L30</f>
        <v>95561.124541243364</v>
      </c>
      <c r="D25" s="34">
        <f>C25/1.2</f>
        <v>79634.270451036136</v>
      </c>
      <c r="E25" s="13" t="s">
        <v>95</v>
      </c>
      <c r="F25" s="308" t="s">
        <v>69</v>
      </c>
      <c r="G25" s="309"/>
      <c r="H25" s="14">
        <f>H11*$M$22/100*$M$23/100*$M$24/100*$M$25/100*1.2</f>
        <v>0</v>
      </c>
      <c r="I25" s="14">
        <f t="shared" ref="I25:K25" si="12">I11*$M$22/100*$M$23/100*$M$24/100*$M$25/100*1.2</f>
        <v>19881.269991206398</v>
      </c>
      <c r="J25" s="14">
        <f t="shared" si="12"/>
        <v>0</v>
      </c>
      <c r="K25" s="14">
        <f t="shared" si="12"/>
        <v>0</v>
      </c>
      <c r="L25" s="14">
        <f t="shared" si="10"/>
        <v>19881.269991206398</v>
      </c>
      <c r="M25" s="15">
        <v>104.4</v>
      </c>
    </row>
    <row r="26" spans="1:13" ht="15" customHeight="1" x14ac:dyDescent="0.2">
      <c r="A26" s="2"/>
      <c r="C26" s="2"/>
      <c r="E26" s="13" t="s">
        <v>96</v>
      </c>
      <c r="F26" s="308" t="s">
        <v>70</v>
      </c>
      <c r="G26" s="309"/>
      <c r="H26" s="14">
        <f>H12*$M$22/100*$M$23/100*$M$24/100*$M$25/100*$M$26/100*1.2</f>
        <v>0</v>
      </c>
      <c r="I26" s="14">
        <f t="shared" ref="I26:K26" si="13">I12*$M$22/100*$M$23/100*$M$24/100*$M$25/100*$M$26/100*1.2</f>
        <v>20436.538955798678</v>
      </c>
      <c r="J26" s="14">
        <f t="shared" si="13"/>
        <v>279.74437503836691</v>
      </c>
      <c r="K26" s="14">
        <f t="shared" si="13"/>
        <v>0</v>
      </c>
      <c r="L26" s="14">
        <f t="shared" si="10"/>
        <v>20716.283330837046</v>
      </c>
      <c r="M26" s="15">
        <v>104.4</v>
      </c>
    </row>
    <row r="27" spans="1:13" ht="25.5" customHeight="1" x14ac:dyDescent="0.2">
      <c r="A27" s="294" t="s">
        <v>50</v>
      </c>
      <c r="B27" s="294"/>
      <c r="C27" s="294"/>
      <c r="E27" s="13" t="s">
        <v>97</v>
      </c>
      <c r="F27" s="313" t="s">
        <v>71</v>
      </c>
      <c r="G27" s="314"/>
      <c r="H27" s="241">
        <f>SUM(H22:H26)</f>
        <v>0</v>
      </c>
      <c r="I27" s="241">
        <f>SUM(I22:I26)</f>
        <v>94348.599066987037</v>
      </c>
      <c r="J27" s="241">
        <f>SUM(J22:J26)</f>
        <v>732.52548074329479</v>
      </c>
      <c r="K27" s="241">
        <f>SUM(K22:K26)</f>
        <v>479.99999351303995</v>
      </c>
      <c r="L27" s="241">
        <f>SUM(L22:L26)</f>
        <v>95561.124541243378</v>
      </c>
      <c r="M27" s="15"/>
    </row>
    <row r="28" spans="1:13" ht="15" customHeight="1" x14ac:dyDescent="0.2">
      <c r="E28" s="35" t="s">
        <v>98</v>
      </c>
      <c r="F28" s="315" t="s">
        <v>99</v>
      </c>
      <c r="G28" s="315"/>
      <c r="H28" s="315"/>
      <c r="I28" s="315"/>
      <c r="J28" s="315"/>
      <c r="K28" s="315"/>
      <c r="L28" s="315"/>
      <c r="M28" s="315"/>
    </row>
    <row r="29" spans="1:13" ht="15" customHeight="1" x14ac:dyDescent="0.2">
      <c r="E29" s="13" t="s">
        <v>73</v>
      </c>
      <c r="F29" s="316" t="s">
        <v>76</v>
      </c>
      <c r="G29" s="317"/>
      <c r="H29" s="17">
        <f>H20</f>
        <v>0</v>
      </c>
      <c r="I29" s="17">
        <f>I20</f>
        <v>78623.832555822533</v>
      </c>
      <c r="J29" s="17">
        <f>J20</f>
        <v>610.4379006194124</v>
      </c>
      <c r="K29" s="17">
        <f>K20</f>
        <v>399.99999459419996</v>
      </c>
      <c r="L29" s="17">
        <f>SUM(H29:K29)</f>
        <v>79634.270451036136</v>
      </c>
      <c r="M29" s="15" t="s">
        <v>62</v>
      </c>
    </row>
    <row r="30" spans="1:13" ht="15" x14ac:dyDescent="0.2">
      <c r="E30" s="13" t="s">
        <v>74</v>
      </c>
      <c r="F30" s="316" t="s">
        <v>77</v>
      </c>
      <c r="G30" s="317"/>
      <c r="H30" s="17">
        <f>H27</f>
        <v>0</v>
      </c>
      <c r="I30" s="17">
        <f t="shared" ref="I30:K30" si="14">I27</f>
        <v>94348.599066987037</v>
      </c>
      <c r="J30" s="17">
        <f t="shared" si="14"/>
        <v>732.52548074329479</v>
      </c>
      <c r="K30" s="17">
        <f t="shared" si="14"/>
        <v>479.99999351303995</v>
      </c>
      <c r="L30" s="17">
        <f>SUM(H30:K30)</f>
        <v>95561.124541243364</v>
      </c>
      <c r="M30" s="15" t="s">
        <v>62</v>
      </c>
    </row>
    <row r="31" spans="1:13" ht="15" customHeight="1" x14ac:dyDescent="0.2">
      <c r="C31" s="8"/>
    </row>
    <row r="32" spans="1:13" x14ac:dyDescent="0.2">
      <c r="C32" s="8"/>
    </row>
    <row r="33" spans="3:12" x14ac:dyDescent="0.2">
      <c r="C33" s="8"/>
    </row>
    <row r="34" spans="3:12" x14ac:dyDescent="0.2">
      <c r="C34" s="8"/>
      <c r="H34" s="18"/>
      <c r="I34" s="18"/>
      <c r="J34" s="18"/>
      <c r="K34" s="18"/>
      <c r="L34" s="18"/>
    </row>
    <row r="35" spans="3:12" ht="15" customHeight="1" x14ac:dyDescent="0.2">
      <c r="C35" s="8"/>
      <c r="H35" s="18"/>
      <c r="I35" s="18"/>
      <c r="J35" s="18"/>
      <c r="K35" s="18"/>
      <c r="L35" s="18"/>
    </row>
    <row r="36" spans="3:12" ht="15" customHeight="1" x14ac:dyDescent="0.2"/>
    <row r="37" spans="3:12" ht="14.25" customHeight="1" x14ac:dyDescent="0.2"/>
    <row r="39" spans="3:12" ht="14.25" customHeight="1" x14ac:dyDescent="0.2"/>
    <row r="41" spans="3:12" ht="14.25" customHeight="1" x14ac:dyDescent="0.2"/>
    <row r="43" spans="3:12" ht="14.25" customHeight="1" x14ac:dyDescent="0.2"/>
    <row r="44" spans="3:12" ht="15" customHeight="1" x14ac:dyDescent="0.2"/>
    <row r="45" spans="3:12" ht="15" customHeight="1" x14ac:dyDescent="0.2"/>
    <row r="46" spans="3:12" ht="15" customHeight="1" x14ac:dyDescent="0.2"/>
    <row r="47" spans="3:12" ht="15" customHeight="1" x14ac:dyDescent="0.2"/>
    <row r="48" spans="3:12" ht="15" customHeight="1" x14ac:dyDescent="0.2"/>
    <row r="49" spans="8:11" ht="15" customHeight="1" x14ac:dyDescent="0.2"/>
    <row r="50" spans="8:11" ht="15" customHeight="1" x14ac:dyDescent="0.2"/>
    <row r="51" spans="8:11" ht="15" customHeight="1" x14ac:dyDescent="0.2"/>
    <row r="52" spans="8:11" ht="15" customHeight="1" x14ac:dyDescent="0.2"/>
    <row r="54" spans="8:11" ht="14.25" customHeight="1" x14ac:dyDescent="0.2"/>
    <row r="61" spans="8:11" x14ac:dyDescent="0.2">
      <c r="H61" s="19"/>
      <c r="I61" s="19"/>
      <c r="J61" s="19"/>
      <c r="K61" s="19"/>
    </row>
  </sheetData>
  <mergeCells count="37">
    <mergeCell ref="F28:M28"/>
    <mergeCell ref="F30:G30"/>
    <mergeCell ref="F24:G24"/>
    <mergeCell ref="F25:G25"/>
    <mergeCell ref="F26:G26"/>
    <mergeCell ref="F27:G27"/>
    <mergeCell ref="F29:G29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B11:C11"/>
    <mergeCell ref="B13:C13"/>
    <mergeCell ref="B14:C14"/>
    <mergeCell ref="A27:C27"/>
    <mergeCell ref="E1:E2"/>
  </mergeCells>
  <pageMargins left="0.7" right="0.7" top="0.75" bottom="0.75" header="0.3" footer="0.3"/>
  <pageSetup paperSize="9" scale="4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Z71"/>
  <sheetViews>
    <sheetView topLeftCell="A40" workbookViewId="0">
      <selection activeCell="J56" sqref="J56"/>
    </sheetView>
  </sheetViews>
  <sheetFormatPr defaultColWidth="9.140625" defaultRowHeight="11.25" customHeight="1" x14ac:dyDescent="0.2"/>
  <cols>
    <col min="1" max="1" width="9" style="82" customWidth="1"/>
    <col min="2" max="2" width="20.140625" style="82" customWidth="1"/>
    <col min="3" max="4" width="10.42578125" style="82" customWidth="1"/>
    <col min="5" max="5" width="13.28515625" style="82" customWidth="1"/>
    <col min="6" max="6" width="8.5703125" style="82" customWidth="1"/>
    <col min="7" max="7" width="9.42578125" style="82" customWidth="1"/>
    <col min="8" max="8" width="10.140625" style="82" customWidth="1"/>
    <col min="9" max="9" width="11.85546875" style="82" customWidth="1"/>
    <col min="10" max="10" width="12.140625" style="82" customWidth="1"/>
    <col min="11" max="14" width="10.7109375" style="82" customWidth="1"/>
    <col min="15" max="16" width="11" style="82" customWidth="1"/>
    <col min="17" max="19" width="8.7109375" style="82" customWidth="1"/>
    <col min="20" max="51" width="180.28515625" style="67" hidden="1" customWidth="1"/>
    <col min="52" max="56" width="52.140625" style="67" hidden="1" customWidth="1"/>
    <col min="57" max="68" width="130.28515625" style="67" hidden="1" customWidth="1"/>
    <col min="69" max="69" width="180.28515625" style="67" hidden="1" customWidth="1"/>
    <col min="70" max="70" width="34.140625" style="67" hidden="1" customWidth="1"/>
    <col min="71" max="73" width="103.28515625" style="67" hidden="1" customWidth="1"/>
    <col min="74" max="74" width="81.28515625" style="67" hidden="1" customWidth="1"/>
    <col min="75" max="77" width="103.28515625" style="67" hidden="1" customWidth="1"/>
    <col min="78" max="78" width="81.28515625" style="67" hidden="1" customWidth="1"/>
    <col min="79" max="16384" width="9.140625" style="82"/>
  </cols>
  <sheetData>
    <row r="1" spans="1:68" s="38" customFormat="1" ht="15" x14ac:dyDescent="0.25">
      <c r="A1" s="36"/>
      <c r="B1" s="36"/>
      <c r="C1" s="36"/>
      <c r="D1" s="36"/>
      <c r="E1" s="36"/>
      <c r="F1" s="36"/>
      <c r="G1" s="36"/>
      <c r="H1" s="36"/>
      <c r="I1" s="36"/>
      <c r="J1" s="37"/>
      <c r="K1" s="36"/>
      <c r="L1" s="36"/>
      <c r="M1" s="36"/>
      <c r="N1" s="36"/>
      <c r="O1" s="36"/>
      <c r="P1" s="36"/>
    </row>
    <row r="2" spans="1:68" s="38" customFormat="1" ht="38.25" customHeight="1" x14ac:dyDescent="0.25">
      <c r="A2" s="442" t="s">
        <v>740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  <c r="P2" s="442"/>
      <c r="T2" s="39" t="s">
        <v>516</v>
      </c>
      <c r="U2" s="39" t="s">
        <v>0</v>
      </c>
      <c r="V2" s="39" t="s">
        <v>0</v>
      </c>
      <c r="W2" s="39" t="s">
        <v>0</v>
      </c>
      <c r="X2" s="39" t="s">
        <v>0</v>
      </c>
      <c r="Y2" s="39" t="s">
        <v>0</v>
      </c>
      <c r="Z2" s="39" t="s">
        <v>0</v>
      </c>
      <c r="AA2" s="39" t="s">
        <v>0</v>
      </c>
      <c r="AB2" s="39" t="s">
        <v>0</v>
      </c>
      <c r="AC2" s="39" t="s">
        <v>0</v>
      </c>
      <c r="AD2" s="39" t="s">
        <v>0</v>
      </c>
      <c r="AE2" s="39" t="s">
        <v>0</v>
      </c>
      <c r="AF2" s="39" t="s">
        <v>0</v>
      </c>
      <c r="AG2" s="39" t="s">
        <v>0</v>
      </c>
      <c r="AH2" s="39" t="s">
        <v>0</v>
      </c>
      <c r="AI2" s="39" t="s">
        <v>0</v>
      </c>
    </row>
    <row r="3" spans="1:68" s="38" customFormat="1" ht="15" x14ac:dyDescent="0.25">
      <c r="A3" s="400" t="s">
        <v>1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</row>
    <row r="4" spans="1:68" s="38" customFormat="1" ht="15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68" s="38" customFormat="1" ht="28.5" customHeight="1" x14ac:dyDescent="0.25">
      <c r="A5" s="401" t="s">
        <v>541</v>
      </c>
      <c r="B5" s="401"/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401"/>
    </row>
    <row r="6" spans="1:68" s="38" customFormat="1" ht="21" customHeight="1" x14ac:dyDescent="0.25">
      <c r="A6" s="393" t="s">
        <v>101</v>
      </c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393"/>
      <c r="O6" s="393"/>
      <c r="P6" s="393"/>
    </row>
    <row r="7" spans="1:68" s="38" customFormat="1" ht="15" x14ac:dyDescent="0.25">
      <c r="A7" s="402" t="s">
        <v>749</v>
      </c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402"/>
      <c r="O7" s="402"/>
      <c r="P7" s="402"/>
      <c r="AJ7" s="39" t="s">
        <v>540</v>
      </c>
      <c r="AK7" s="39" t="s">
        <v>0</v>
      </c>
      <c r="AL7" s="39" t="s">
        <v>0</v>
      </c>
      <c r="AM7" s="39" t="s">
        <v>0</v>
      </c>
      <c r="AN7" s="39" t="s">
        <v>0</v>
      </c>
      <c r="AO7" s="39" t="s">
        <v>0</v>
      </c>
      <c r="AP7" s="39" t="s">
        <v>0</v>
      </c>
      <c r="AQ7" s="39" t="s">
        <v>0</v>
      </c>
      <c r="AR7" s="39" t="s">
        <v>0</v>
      </c>
      <c r="AS7" s="39" t="s">
        <v>0</v>
      </c>
      <c r="AT7" s="39" t="s">
        <v>0</v>
      </c>
      <c r="AU7" s="39" t="s">
        <v>0</v>
      </c>
      <c r="AV7" s="39" t="s">
        <v>0</v>
      </c>
      <c r="AW7" s="39" t="s">
        <v>0</v>
      </c>
      <c r="AX7" s="39" t="s">
        <v>0</v>
      </c>
      <c r="AY7" s="39" t="s">
        <v>0</v>
      </c>
    </row>
    <row r="8" spans="1:68" s="38" customFormat="1" ht="15.75" customHeight="1" x14ac:dyDescent="0.25">
      <c r="A8" s="393" t="s">
        <v>102</v>
      </c>
      <c r="B8" s="393"/>
      <c r="C8" s="393"/>
      <c r="D8" s="393"/>
      <c r="E8" s="393"/>
      <c r="F8" s="393"/>
      <c r="G8" s="393"/>
      <c r="H8" s="393"/>
      <c r="I8" s="393"/>
      <c r="J8" s="393"/>
      <c r="K8" s="393"/>
      <c r="L8" s="393"/>
      <c r="M8" s="393"/>
      <c r="N8" s="393"/>
      <c r="O8" s="393"/>
      <c r="P8" s="393"/>
    </row>
    <row r="9" spans="1:68" s="38" customFormat="1" ht="15" x14ac:dyDescent="0.25">
      <c r="A9" s="36"/>
      <c r="B9" s="41" t="s">
        <v>103</v>
      </c>
      <c r="C9" s="394"/>
      <c r="D9" s="394"/>
      <c r="E9" s="394"/>
      <c r="F9" s="394"/>
      <c r="G9" s="394"/>
      <c r="H9" s="42"/>
      <c r="I9" s="42"/>
      <c r="J9" s="42"/>
      <c r="K9" s="42"/>
      <c r="L9" s="42"/>
      <c r="M9" s="42"/>
      <c r="N9" s="42"/>
      <c r="O9" s="36"/>
      <c r="P9" s="36"/>
      <c r="AZ9" s="43" t="s">
        <v>0</v>
      </c>
      <c r="BA9" s="43" t="s">
        <v>0</v>
      </c>
      <c r="BB9" s="43" t="s">
        <v>0</v>
      </c>
      <c r="BC9" s="43" t="s">
        <v>0</v>
      </c>
      <c r="BD9" s="43" t="s">
        <v>0</v>
      </c>
    </row>
    <row r="10" spans="1:68" s="38" customFormat="1" ht="12.75" customHeight="1" x14ac:dyDescent="0.25">
      <c r="B10" s="44" t="s">
        <v>104</v>
      </c>
      <c r="C10" s="44"/>
      <c r="D10" s="45"/>
      <c r="E10" s="46">
        <v>287291.08</v>
      </c>
      <c r="F10" s="47" t="s">
        <v>105</v>
      </c>
      <c r="H10" s="44"/>
      <c r="I10" s="44"/>
      <c r="J10" s="44"/>
      <c r="K10" s="44"/>
      <c r="L10" s="44"/>
      <c r="M10" s="48"/>
      <c r="N10" s="44"/>
    </row>
    <row r="11" spans="1:68" s="38" customFormat="1" ht="12.75" customHeight="1" x14ac:dyDescent="0.25">
      <c r="B11" s="44" t="s">
        <v>106</v>
      </c>
      <c r="D11" s="45"/>
      <c r="E11" s="46">
        <v>287291.08</v>
      </c>
      <c r="F11" s="47" t="s">
        <v>105</v>
      </c>
      <c r="H11" s="44"/>
      <c r="I11" s="44"/>
      <c r="J11" s="44"/>
      <c r="K11" s="44"/>
      <c r="L11" s="44"/>
      <c r="M11" s="48"/>
      <c r="N11" s="44"/>
    </row>
    <row r="12" spans="1:68" s="38" customFormat="1" ht="12.75" customHeight="1" x14ac:dyDescent="0.25">
      <c r="B12" s="44" t="s">
        <v>108</v>
      </c>
      <c r="C12" s="44"/>
      <c r="D12" s="45"/>
      <c r="E12" s="46">
        <v>28128.71</v>
      </c>
      <c r="F12" s="47" t="s">
        <v>105</v>
      </c>
      <c r="H12" s="44"/>
      <c r="J12" s="44"/>
      <c r="K12" s="44"/>
      <c r="L12" s="44"/>
      <c r="M12" s="37"/>
      <c r="N12" s="49"/>
    </row>
    <row r="13" spans="1:68" s="38" customFormat="1" ht="12.75" customHeight="1" x14ac:dyDescent="0.25">
      <c r="B13" s="44" t="s">
        <v>109</v>
      </c>
      <c r="C13" s="44"/>
      <c r="D13" s="50"/>
      <c r="E13" s="46">
        <v>18.91</v>
      </c>
      <c r="F13" s="47" t="s">
        <v>110</v>
      </c>
      <c r="H13" s="44"/>
      <c r="J13" s="44"/>
      <c r="K13" s="44"/>
      <c r="L13" s="44"/>
      <c r="M13" s="51"/>
      <c r="N13" s="47"/>
    </row>
    <row r="14" spans="1:68" s="38" customFormat="1" ht="15" x14ac:dyDescent="0.25">
      <c r="A14" s="36"/>
      <c r="B14" s="41" t="s">
        <v>111</v>
      </c>
      <c r="C14" s="41"/>
      <c r="D14" s="36"/>
      <c r="E14" s="349" t="s">
        <v>742</v>
      </c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BE14" s="43" t="s">
        <v>302</v>
      </c>
      <c r="BF14" s="43" t="s">
        <v>0</v>
      </c>
      <c r="BG14" s="43" t="s">
        <v>0</v>
      </c>
      <c r="BH14" s="43" t="s">
        <v>0</v>
      </c>
      <c r="BI14" s="43" t="s">
        <v>0</v>
      </c>
      <c r="BJ14" s="43" t="s">
        <v>0</v>
      </c>
      <c r="BK14" s="43" t="s">
        <v>0</v>
      </c>
      <c r="BL14" s="43" t="s">
        <v>0</v>
      </c>
      <c r="BM14" s="43" t="s">
        <v>0</v>
      </c>
      <c r="BN14" s="43" t="s">
        <v>0</v>
      </c>
      <c r="BO14" s="43" t="s">
        <v>0</v>
      </c>
      <c r="BP14" s="43" t="s">
        <v>0</v>
      </c>
    </row>
    <row r="15" spans="1:68" s="38" customFormat="1" ht="12.75" customHeight="1" x14ac:dyDescent="0.25">
      <c r="A15" s="41"/>
      <c r="B15" s="41"/>
      <c r="C15" s="36"/>
      <c r="D15" s="41"/>
      <c r="E15" s="52"/>
      <c r="F15" s="53"/>
      <c r="G15" s="54"/>
      <c r="H15" s="54"/>
      <c r="I15" s="41"/>
      <c r="J15" s="41"/>
      <c r="K15" s="41"/>
      <c r="L15" s="55"/>
      <c r="M15" s="41"/>
      <c r="N15" s="36"/>
      <c r="O15" s="36"/>
      <c r="P15" s="36"/>
    </row>
    <row r="16" spans="1:68" s="38" customFormat="1" ht="36" customHeight="1" x14ac:dyDescent="0.25">
      <c r="A16" s="395" t="s">
        <v>2</v>
      </c>
      <c r="B16" s="395" t="s">
        <v>3</v>
      </c>
      <c r="C16" s="395" t="s">
        <v>113</v>
      </c>
      <c r="D16" s="395"/>
      <c r="E16" s="395"/>
      <c r="F16" s="395" t="s">
        <v>114</v>
      </c>
      <c r="G16" s="396" t="s">
        <v>115</v>
      </c>
      <c r="H16" s="397"/>
      <c r="I16" s="395" t="s">
        <v>116</v>
      </c>
      <c r="J16" s="395"/>
      <c r="K16" s="395"/>
      <c r="L16" s="395"/>
      <c r="M16" s="395"/>
      <c r="N16" s="395"/>
      <c r="O16" s="395" t="s">
        <v>117</v>
      </c>
      <c r="P16" s="395" t="s">
        <v>118</v>
      </c>
    </row>
    <row r="17" spans="1:72" s="38" customFormat="1" ht="36.75" customHeight="1" x14ac:dyDescent="0.25">
      <c r="A17" s="395"/>
      <c r="B17" s="395"/>
      <c r="C17" s="395"/>
      <c r="D17" s="395"/>
      <c r="E17" s="395"/>
      <c r="F17" s="395"/>
      <c r="G17" s="398" t="s">
        <v>119</v>
      </c>
      <c r="H17" s="398" t="s">
        <v>4</v>
      </c>
      <c r="I17" s="395" t="s">
        <v>119</v>
      </c>
      <c r="J17" s="395" t="s">
        <v>120</v>
      </c>
      <c r="K17" s="388" t="s">
        <v>121</v>
      </c>
      <c r="L17" s="388"/>
      <c r="M17" s="388"/>
      <c r="N17" s="388"/>
      <c r="O17" s="395"/>
      <c r="P17" s="395"/>
    </row>
    <row r="18" spans="1:72" s="38" customFormat="1" ht="15" x14ac:dyDescent="0.25">
      <c r="A18" s="395"/>
      <c r="B18" s="395"/>
      <c r="C18" s="395"/>
      <c r="D18" s="395"/>
      <c r="E18" s="395"/>
      <c r="F18" s="395"/>
      <c r="G18" s="399"/>
      <c r="H18" s="399"/>
      <c r="I18" s="395"/>
      <c r="J18" s="395"/>
      <c r="K18" s="57" t="s">
        <v>122</v>
      </c>
      <c r="L18" s="57" t="s">
        <v>123</v>
      </c>
      <c r="M18" s="57" t="s">
        <v>124</v>
      </c>
      <c r="N18" s="57" t="s">
        <v>125</v>
      </c>
      <c r="O18" s="395"/>
      <c r="P18" s="395"/>
    </row>
    <row r="19" spans="1:72" s="38" customFormat="1" ht="15" x14ac:dyDescent="0.25">
      <c r="A19" s="56">
        <v>1</v>
      </c>
      <c r="B19" s="56">
        <v>2</v>
      </c>
      <c r="C19" s="388">
        <v>3</v>
      </c>
      <c r="D19" s="388"/>
      <c r="E19" s="388"/>
      <c r="F19" s="56">
        <v>4</v>
      </c>
      <c r="G19" s="56">
        <v>5</v>
      </c>
      <c r="H19" s="56">
        <v>6</v>
      </c>
      <c r="I19" s="56">
        <v>7</v>
      </c>
      <c r="J19" s="56">
        <v>8</v>
      </c>
      <c r="K19" s="56">
        <v>9</v>
      </c>
      <c r="L19" s="56">
        <v>10</v>
      </c>
      <c r="M19" s="56">
        <v>11</v>
      </c>
      <c r="N19" s="56">
        <v>12</v>
      </c>
      <c r="O19" s="56">
        <v>13</v>
      </c>
      <c r="P19" s="56">
        <v>14</v>
      </c>
    </row>
    <row r="20" spans="1:72" s="38" customFormat="1" ht="15" x14ac:dyDescent="0.25">
      <c r="A20" s="389" t="s">
        <v>126</v>
      </c>
      <c r="B20" s="389"/>
      <c r="C20" s="389"/>
      <c r="D20" s="389"/>
      <c r="E20" s="389"/>
      <c r="F20" s="389"/>
      <c r="G20" s="389"/>
      <c r="H20" s="389"/>
      <c r="I20" s="389"/>
      <c r="J20" s="389"/>
      <c r="K20" s="389"/>
      <c r="L20" s="389"/>
      <c r="M20" s="389"/>
      <c r="N20" s="389"/>
      <c r="O20" s="389"/>
      <c r="P20" s="389"/>
      <c r="BQ20" s="58" t="s">
        <v>126</v>
      </c>
    </row>
    <row r="21" spans="1:72" s="38" customFormat="1" ht="34.5" x14ac:dyDescent="0.25">
      <c r="A21" s="59" t="s">
        <v>5</v>
      </c>
      <c r="B21" s="60" t="s">
        <v>375</v>
      </c>
      <c r="C21" s="390" t="s">
        <v>374</v>
      </c>
      <c r="D21" s="391"/>
      <c r="E21" s="392"/>
      <c r="F21" s="59" t="s">
        <v>154</v>
      </c>
      <c r="G21" s="61"/>
      <c r="H21" s="71">
        <v>0.3609</v>
      </c>
      <c r="I21" s="62">
        <v>306279.53000000003</v>
      </c>
      <c r="J21" s="62">
        <v>118621.28</v>
      </c>
      <c r="K21" s="62">
        <v>5419.78</v>
      </c>
      <c r="L21" s="62">
        <v>23010.39</v>
      </c>
      <c r="M21" s="62">
        <v>8085</v>
      </c>
      <c r="N21" s="62">
        <v>82106.11</v>
      </c>
      <c r="O21" s="66">
        <v>7.8</v>
      </c>
      <c r="P21" s="65">
        <v>0</v>
      </c>
      <c r="BQ21" s="58"/>
      <c r="BR21" s="67" t="s">
        <v>374</v>
      </c>
    </row>
    <row r="22" spans="1:72" s="38" customFormat="1" ht="45.75" x14ac:dyDescent="0.25">
      <c r="A22" s="59" t="s">
        <v>6</v>
      </c>
      <c r="B22" s="60" t="s">
        <v>539</v>
      </c>
      <c r="C22" s="390" t="s">
        <v>538</v>
      </c>
      <c r="D22" s="391"/>
      <c r="E22" s="392"/>
      <c r="F22" s="59" t="s">
        <v>452</v>
      </c>
      <c r="G22" s="61"/>
      <c r="H22" s="71">
        <v>0.24060000000000001</v>
      </c>
      <c r="I22" s="62">
        <v>344109.07</v>
      </c>
      <c r="J22" s="62">
        <v>89346.83</v>
      </c>
      <c r="K22" s="62">
        <v>8069.74</v>
      </c>
      <c r="L22" s="62">
        <v>15603.03</v>
      </c>
      <c r="M22" s="62">
        <v>6554.19</v>
      </c>
      <c r="N22" s="62">
        <v>59119.87</v>
      </c>
      <c r="O22" s="64">
        <v>11.11</v>
      </c>
      <c r="P22" s="65">
        <v>0</v>
      </c>
      <c r="BQ22" s="58"/>
      <c r="BR22" s="67" t="s">
        <v>538</v>
      </c>
    </row>
    <row r="23" spans="1:72" s="38" customFormat="1" ht="15" x14ac:dyDescent="0.25">
      <c r="A23" s="385" t="s">
        <v>520</v>
      </c>
      <c r="B23" s="386"/>
      <c r="C23" s="386"/>
      <c r="D23" s="386"/>
      <c r="E23" s="386"/>
      <c r="F23" s="386"/>
      <c r="G23" s="386"/>
      <c r="H23" s="386"/>
      <c r="I23" s="387"/>
      <c r="J23" s="72"/>
      <c r="K23" s="72"/>
      <c r="L23" s="72"/>
      <c r="M23" s="72"/>
      <c r="N23" s="72"/>
      <c r="O23" s="72"/>
      <c r="P23" s="72"/>
      <c r="BQ23" s="58"/>
      <c r="BS23" s="73" t="s">
        <v>520</v>
      </c>
    </row>
    <row r="24" spans="1:72" s="38" customFormat="1" ht="15" x14ac:dyDescent="0.25">
      <c r="A24" s="382" t="s">
        <v>248</v>
      </c>
      <c r="B24" s="383"/>
      <c r="C24" s="383"/>
      <c r="D24" s="383"/>
      <c r="E24" s="383"/>
      <c r="F24" s="383"/>
      <c r="G24" s="383"/>
      <c r="H24" s="383"/>
      <c r="I24" s="384"/>
      <c r="J24" s="74">
        <v>207968.11</v>
      </c>
      <c r="K24" s="75"/>
      <c r="L24" s="75"/>
      <c r="M24" s="75"/>
      <c r="N24" s="75"/>
      <c r="O24" s="75"/>
      <c r="P24" s="75"/>
      <c r="BQ24" s="58"/>
      <c r="BS24" s="73"/>
      <c r="BT24" s="67" t="s">
        <v>248</v>
      </c>
    </row>
    <row r="25" spans="1:72" s="38" customFormat="1" ht="15" x14ac:dyDescent="0.25">
      <c r="A25" s="382" t="s">
        <v>249</v>
      </c>
      <c r="B25" s="383"/>
      <c r="C25" s="383"/>
      <c r="D25" s="383"/>
      <c r="E25" s="383"/>
      <c r="F25" s="383"/>
      <c r="G25" s="383"/>
      <c r="H25" s="383"/>
      <c r="I25" s="384"/>
      <c r="J25" s="75"/>
      <c r="K25" s="75"/>
      <c r="L25" s="75"/>
      <c r="M25" s="75"/>
      <c r="N25" s="75"/>
      <c r="O25" s="75"/>
      <c r="P25" s="75"/>
      <c r="BQ25" s="58"/>
      <c r="BS25" s="73"/>
      <c r="BT25" s="67" t="s">
        <v>249</v>
      </c>
    </row>
    <row r="26" spans="1:72" s="38" customFormat="1" ht="15" x14ac:dyDescent="0.25">
      <c r="A26" s="382" t="s">
        <v>250</v>
      </c>
      <c r="B26" s="383"/>
      <c r="C26" s="383"/>
      <c r="D26" s="383"/>
      <c r="E26" s="383"/>
      <c r="F26" s="383"/>
      <c r="G26" s="383"/>
      <c r="H26" s="383"/>
      <c r="I26" s="384"/>
      <c r="J26" s="74">
        <v>13489.52</v>
      </c>
      <c r="K26" s="75"/>
      <c r="L26" s="75"/>
      <c r="M26" s="75"/>
      <c r="N26" s="75"/>
      <c r="O26" s="75"/>
      <c r="P26" s="75"/>
      <c r="BQ26" s="58"/>
      <c r="BS26" s="73"/>
      <c r="BT26" s="67" t="s">
        <v>250</v>
      </c>
    </row>
    <row r="27" spans="1:72" s="38" customFormat="1" ht="15" x14ac:dyDescent="0.25">
      <c r="A27" s="382" t="s">
        <v>251</v>
      </c>
      <c r="B27" s="383"/>
      <c r="C27" s="383"/>
      <c r="D27" s="383"/>
      <c r="E27" s="383"/>
      <c r="F27" s="383"/>
      <c r="G27" s="383"/>
      <c r="H27" s="383"/>
      <c r="I27" s="384"/>
      <c r="J27" s="74">
        <v>38613.42</v>
      </c>
      <c r="K27" s="75"/>
      <c r="L27" s="75"/>
      <c r="M27" s="75"/>
      <c r="N27" s="75"/>
      <c r="O27" s="75"/>
      <c r="P27" s="75"/>
      <c r="BQ27" s="58"/>
      <c r="BS27" s="73"/>
      <c r="BT27" s="67" t="s">
        <v>251</v>
      </c>
    </row>
    <row r="28" spans="1:72" s="38" customFormat="1" ht="15" x14ac:dyDescent="0.25">
      <c r="A28" s="382" t="s">
        <v>252</v>
      </c>
      <c r="B28" s="383"/>
      <c r="C28" s="383"/>
      <c r="D28" s="383"/>
      <c r="E28" s="383"/>
      <c r="F28" s="383"/>
      <c r="G28" s="383"/>
      <c r="H28" s="383"/>
      <c r="I28" s="384"/>
      <c r="J28" s="74">
        <v>14639.19</v>
      </c>
      <c r="K28" s="75"/>
      <c r="L28" s="75"/>
      <c r="M28" s="75"/>
      <c r="N28" s="75"/>
      <c r="O28" s="75"/>
      <c r="P28" s="75"/>
      <c r="BQ28" s="58"/>
      <c r="BS28" s="73"/>
      <c r="BT28" s="67" t="s">
        <v>252</v>
      </c>
    </row>
    <row r="29" spans="1:72" s="38" customFormat="1" ht="15" x14ac:dyDescent="0.25">
      <c r="A29" s="382" t="s">
        <v>253</v>
      </c>
      <c r="B29" s="383"/>
      <c r="C29" s="383"/>
      <c r="D29" s="383"/>
      <c r="E29" s="383"/>
      <c r="F29" s="383"/>
      <c r="G29" s="383"/>
      <c r="H29" s="383"/>
      <c r="I29" s="384"/>
      <c r="J29" s="74">
        <v>141225.98000000001</v>
      </c>
      <c r="K29" s="75"/>
      <c r="L29" s="75"/>
      <c r="M29" s="75"/>
      <c r="N29" s="75"/>
      <c r="O29" s="75"/>
      <c r="P29" s="75"/>
      <c r="BQ29" s="58"/>
      <c r="BS29" s="73"/>
      <c r="BT29" s="67" t="s">
        <v>253</v>
      </c>
    </row>
    <row r="30" spans="1:72" s="38" customFormat="1" ht="15" x14ac:dyDescent="0.25">
      <c r="A30" s="382" t="s">
        <v>254</v>
      </c>
      <c r="B30" s="383"/>
      <c r="C30" s="383"/>
      <c r="D30" s="383"/>
      <c r="E30" s="383"/>
      <c r="F30" s="383"/>
      <c r="G30" s="383"/>
      <c r="H30" s="383"/>
      <c r="I30" s="384"/>
      <c r="J30" s="74">
        <v>287291.08</v>
      </c>
      <c r="K30" s="75"/>
      <c r="L30" s="75"/>
      <c r="M30" s="75"/>
      <c r="N30" s="75"/>
      <c r="O30" s="75"/>
      <c r="P30" s="75"/>
      <c r="BQ30" s="58"/>
      <c r="BS30" s="73"/>
      <c r="BT30" s="67" t="s">
        <v>254</v>
      </c>
    </row>
    <row r="31" spans="1:72" s="38" customFormat="1" ht="15" x14ac:dyDescent="0.25">
      <c r="A31" s="382" t="s">
        <v>249</v>
      </c>
      <c r="B31" s="383"/>
      <c r="C31" s="383"/>
      <c r="D31" s="383"/>
      <c r="E31" s="383"/>
      <c r="F31" s="383"/>
      <c r="G31" s="383"/>
      <c r="H31" s="383"/>
      <c r="I31" s="384"/>
      <c r="J31" s="75"/>
      <c r="K31" s="75"/>
      <c r="L31" s="75"/>
      <c r="M31" s="75"/>
      <c r="N31" s="75"/>
      <c r="O31" s="75"/>
      <c r="P31" s="75"/>
      <c r="BQ31" s="58"/>
      <c r="BS31" s="73"/>
      <c r="BT31" s="67" t="s">
        <v>249</v>
      </c>
    </row>
    <row r="32" spans="1:72" s="38" customFormat="1" ht="15" x14ac:dyDescent="0.25">
      <c r="A32" s="382" t="s">
        <v>255</v>
      </c>
      <c r="B32" s="383"/>
      <c r="C32" s="383"/>
      <c r="D32" s="383"/>
      <c r="E32" s="383"/>
      <c r="F32" s="383"/>
      <c r="G32" s="383"/>
      <c r="H32" s="383"/>
      <c r="I32" s="384"/>
      <c r="J32" s="74">
        <v>13489.52</v>
      </c>
      <c r="K32" s="75"/>
      <c r="L32" s="75"/>
      <c r="M32" s="75"/>
      <c r="N32" s="75"/>
      <c r="O32" s="75"/>
      <c r="P32" s="75"/>
      <c r="BQ32" s="58"/>
      <c r="BS32" s="73"/>
      <c r="BT32" s="67" t="s">
        <v>255</v>
      </c>
    </row>
    <row r="33" spans="1:76" s="38" customFormat="1" ht="15" x14ac:dyDescent="0.25">
      <c r="A33" s="382" t="s">
        <v>256</v>
      </c>
      <c r="B33" s="383"/>
      <c r="C33" s="383"/>
      <c r="D33" s="383"/>
      <c r="E33" s="383"/>
      <c r="F33" s="383"/>
      <c r="G33" s="383"/>
      <c r="H33" s="383"/>
      <c r="I33" s="384"/>
      <c r="J33" s="74">
        <v>38613.42</v>
      </c>
      <c r="K33" s="75"/>
      <c r="L33" s="75"/>
      <c r="M33" s="75"/>
      <c r="N33" s="75"/>
      <c r="O33" s="75"/>
      <c r="P33" s="75"/>
      <c r="BQ33" s="58"/>
      <c r="BS33" s="73"/>
      <c r="BT33" s="67" t="s">
        <v>256</v>
      </c>
    </row>
    <row r="34" spans="1:76" s="38" customFormat="1" ht="15" x14ac:dyDescent="0.25">
      <c r="A34" s="382" t="s">
        <v>257</v>
      </c>
      <c r="B34" s="383"/>
      <c r="C34" s="383"/>
      <c r="D34" s="383"/>
      <c r="E34" s="383"/>
      <c r="F34" s="383"/>
      <c r="G34" s="383"/>
      <c r="H34" s="383"/>
      <c r="I34" s="384"/>
      <c r="J34" s="74">
        <v>14639.19</v>
      </c>
      <c r="K34" s="75"/>
      <c r="L34" s="75"/>
      <c r="M34" s="75"/>
      <c r="N34" s="75"/>
      <c r="O34" s="75"/>
      <c r="P34" s="75"/>
      <c r="BQ34" s="58"/>
      <c r="BS34" s="73"/>
      <c r="BT34" s="67" t="s">
        <v>257</v>
      </c>
    </row>
    <row r="35" spans="1:76" s="38" customFormat="1" ht="15" x14ac:dyDescent="0.25">
      <c r="A35" s="382" t="s">
        <v>258</v>
      </c>
      <c r="B35" s="383"/>
      <c r="C35" s="383"/>
      <c r="D35" s="383"/>
      <c r="E35" s="383"/>
      <c r="F35" s="383"/>
      <c r="G35" s="383"/>
      <c r="H35" s="383"/>
      <c r="I35" s="384"/>
      <c r="J35" s="74">
        <v>141225.98000000001</v>
      </c>
      <c r="K35" s="75"/>
      <c r="L35" s="75"/>
      <c r="M35" s="75"/>
      <c r="N35" s="75"/>
      <c r="O35" s="75"/>
      <c r="P35" s="75"/>
      <c r="BQ35" s="58"/>
      <c r="BS35" s="73"/>
      <c r="BT35" s="67" t="s">
        <v>258</v>
      </c>
    </row>
    <row r="36" spans="1:76" s="38" customFormat="1" ht="15" x14ac:dyDescent="0.25">
      <c r="A36" s="382" t="s">
        <v>259</v>
      </c>
      <c r="B36" s="383"/>
      <c r="C36" s="383"/>
      <c r="D36" s="383"/>
      <c r="E36" s="383"/>
      <c r="F36" s="383"/>
      <c r="G36" s="383"/>
      <c r="H36" s="383"/>
      <c r="I36" s="384"/>
      <c r="J36" s="74">
        <v>41630.49</v>
      </c>
      <c r="K36" s="75"/>
      <c r="L36" s="75"/>
      <c r="M36" s="75"/>
      <c r="N36" s="75"/>
      <c r="O36" s="75"/>
      <c r="P36" s="75"/>
      <c r="BQ36" s="58"/>
      <c r="BS36" s="73"/>
      <c r="BT36" s="67" t="s">
        <v>259</v>
      </c>
    </row>
    <row r="37" spans="1:76" s="38" customFormat="1" ht="15" x14ac:dyDescent="0.25">
      <c r="A37" s="382" t="s">
        <v>260</v>
      </c>
      <c r="B37" s="383"/>
      <c r="C37" s="383"/>
      <c r="D37" s="383"/>
      <c r="E37" s="383"/>
      <c r="F37" s="383"/>
      <c r="G37" s="383"/>
      <c r="H37" s="383"/>
      <c r="I37" s="384"/>
      <c r="J37" s="74">
        <v>37692.480000000003</v>
      </c>
      <c r="K37" s="75"/>
      <c r="L37" s="75"/>
      <c r="M37" s="75"/>
      <c r="N37" s="75"/>
      <c r="O37" s="75"/>
      <c r="P37" s="75"/>
      <c r="BQ37" s="58"/>
      <c r="BS37" s="73"/>
      <c r="BT37" s="67" t="s">
        <v>260</v>
      </c>
    </row>
    <row r="38" spans="1:76" s="38" customFormat="1" ht="15" x14ac:dyDescent="0.25">
      <c r="A38" s="382" t="s">
        <v>263</v>
      </c>
      <c r="B38" s="383"/>
      <c r="C38" s="383"/>
      <c r="D38" s="383"/>
      <c r="E38" s="383"/>
      <c r="F38" s="383"/>
      <c r="G38" s="383"/>
      <c r="H38" s="383"/>
      <c r="I38" s="384"/>
      <c r="J38" s="74">
        <v>28128.71</v>
      </c>
      <c r="K38" s="75"/>
      <c r="L38" s="75"/>
      <c r="M38" s="75"/>
      <c r="N38" s="75"/>
      <c r="O38" s="75"/>
      <c r="P38" s="75"/>
      <c r="BQ38" s="58"/>
      <c r="BS38" s="73"/>
      <c r="BT38" s="67" t="s">
        <v>263</v>
      </c>
    </row>
    <row r="39" spans="1:76" s="38" customFormat="1" ht="15" x14ac:dyDescent="0.25">
      <c r="A39" s="382" t="s">
        <v>264</v>
      </c>
      <c r="B39" s="383"/>
      <c r="C39" s="383"/>
      <c r="D39" s="383"/>
      <c r="E39" s="383"/>
      <c r="F39" s="383"/>
      <c r="G39" s="383"/>
      <c r="H39" s="383"/>
      <c r="I39" s="384"/>
      <c r="J39" s="74">
        <v>41630.49</v>
      </c>
      <c r="K39" s="75"/>
      <c r="L39" s="75"/>
      <c r="M39" s="75"/>
      <c r="N39" s="75"/>
      <c r="O39" s="75"/>
      <c r="P39" s="75"/>
      <c r="BQ39" s="58"/>
      <c r="BS39" s="73"/>
      <c r="BT39" s="67" t="s">
        <v>264</v>
      </c>
    </row>
    <row r="40" spans="1:76" s="38" customFormat="1" ht="15" x14ac:dyDescent="0.25">
      <c r="A40" s="382" t="s">
        <v>265</v>
      </c>
      <c r="B40" s="383"/>
      <c r="C40" s="383"/>
      <c r="D40" s="383"/>
      <c r="E40" s="383"/>
      <c r="F40" s="383"/>
      <c r="G40" s="383"/>
      <c r="H40" s="383"/>
      <c r="I40" s="384"/>
      <c r="J40" s="74">
        <v>37692.480000000003</v>
      </c>
      <c r="K40" s="75"/>
      <c r="L40" s="75"/>
      <c r="M40" s="75"/>
      <c r="N40" s="75"/>
      <c r="O40" s="75"/>
      <c r="P40" s="75"/>
      <c r="BQ40" s="58"/>
      <c r="BS40" s="73"/>
      <c r="BT40" s="67" t="s">
        <v>265</v>
      </c>
    </row>
    <row r="41" spans="1:76" s="38" customFormat="1" ht="15" x14ac:dyDescent="0.25">
      <c r="A41" s="385" t="s">
        <v>519</v>
      </c>
      <c r="B41" s="386"/>
      <c r="C41" s="386"/>
      <c r="D41" s="386"/>
      <c r="E41" s="386"/>
      <c r="F41" s="386"/>
      <c r="G41" s="386"/>
      <c r="H41" s="386"/>
      <c r="I41" s="387"/>
      <c r="J41" s="76">
        <v>287291.08</v>
      </c>
      <c r="K41" s="72"/>
      <c r="L41" s="72"/>
      <c r="M41" s="72"/>
      <c r="N41" s="72"/>
      <c r="O41" s="443">
        <v>18.906348000000001</v>
      </c>
      <c r="P41" s="443">
        <v>13.868183999999999</v>
      </c>
      <c r="BQ41" s="58"/>
      <c r="BS41" s="73"/>
      <c r="BU41" s="73" t="s">
        <v>519</v>
      </c>
    </row>
    <row r="42" spans="1:76" s="38" customFormat="1" ht="15" x14ac:dyDescent="0.25">
      <c r="A42" s="382" t="s">
        <v>267</v>
      </c>
      <c r="B42" s="383"/>
      <c r="C42" s="383"/>
      <c r="D42" s="383"/>
      <c r="E42" s="383"/>
      <c r="F42" s="383"/>
      <c r="G42" s="383"/>
      <c r="H42" s="383"/>
      <c r="I42" s="384"/>
      <c r="J42" s="75"/>
      <c r="K42" s="75"/>
      <c r="L42" s="75"/>
      <c r="M42" s="75"/>
      <c r="N42" s="75"/>
      <c r="O42" s="75"/>
      <c r="P42" s="75"/>
      <c r="BQ42" s="58"/>
      <c r="BS42" s="73"/>
      <c r="BT42" s="67" t="s">
        <v>267</v>
      </c>
      <c r="BU42" s="73"/>
    </row>
    <row r="43" spans="1:76" s="38" customFormat="1" ht="15" x14ac:dyDescent="0.25">
      <c r="A43" s="382" t="s">
        <v>268</v>
      </c>
      <c r="B43" s="383"/>
      <c r="C43" s="383"/>
      <c r="D43" s="383"/>
      <c r="E43" s="383"/>
      <c r="F43" s="383"/>
      <c r="G43" s="383"/>
      <c r="H43" s="77" t="s">
        <v>537</v>
      </c>
      <c r="I43" s="78"/>
      <c r="J43" s="72"/>
      <c r="K43" s="72"/>
      <c r="L43" s="72"/>
      <c r="M43" s="72"/>
      <c r="N43" s="72"/>
      <c r="O43" s="72"/>
      <c r="P43" s="72"/>
      <c r="BQ43" s="58"/>
      <c r="BS43" s="73"/>
      <c r="BU43" s="73"/>
      <c r="BV43" s="67" t="s">
        <v>268</v>
      </c>
    </row>
    <row r="44" spans="1:76" s="38" customFormat="1" ht="15" x14ac:dyDescent="0.25">
      <c r="A44" s="382" t="s">
        <v>270</v>
      </c>
      <c r="B44" s="383"/>
      <c r="C44" s="383"/>
      <c r="D44" s="383"/>
      <c r="E44" s="383"/>
      <c r="F44" s="383"/>
      <c r="G44" s="383"/>
      <c r="H44" s="77" t="s">
        <v>536</v>
      </c>
      <c r="I44" s="78"/>
      <c r="J44" s="72"/>
      <c r="K44" s="72"/>
      <c r="L44" s="72"/>
      <c r="M44" s="72"/>
      <c r="N44" s="72"/>
      <c r="O44" s="72"/>
      <c r="P44" s="72"/>
      <c r="BQ44" s="58"/>
      <c r="BS44" s="73"/>
      <c r="BU44" s="73"/>
      <c r="BV44" s="67" t="s">
        <v>270</v>
      </c>
    </row>
    <row r="45" spans="1:76" s="38" customFormat="1" ht="15" x14ac:dyDescent="0.25">
      <c r="A45" s="385" t="s">
        <v>247</v>
      </c>
      <c r="B45" s="386"/>
      <c r="C45" s="386"/>
      <c r="D45" s="386"/>
      <c r="E45" s="386"/>
      <c r="F45" s="386"/>
      <c r="G45" s="386"/>
      <c r="H45" s="386"/>
      <c r="I45" s="387"/>
      <c r="J45" s="72"/>
      <c r="K45" s="72"/>
      <c r="L45" s="72"/>
      <c r="M45" s="72"/>
      <c r="N45" s="72"/>
      <c r="O45" s="72"/>
      <c r="P45" s="72"/>
      <c r="BW45" s="73" t="s">
        <v>247</v>
      </c>
    </row>
    <row r="46" spans="1:76" s="38" customFormat="1" ht="15" x14ac:dyDescent="0.25">
      <c r="A46" s="382" t="s">
        <v>248</v>
      </c>
      <c r="B46" s="383"/>
      <c r="C46" s="383"/>
      <c r="D46" s="383"/>
      <c r="E46" s="383"/>
      <c r="F46" s="383"/>
      <c r="G46" s="383"/>
      <c r="H46" s="383"/>
      <c r="I46" s="384"/>
      <c r="J46" s="74">
        <v>207968.11</v>
      </c>
      <c r="K46" s="75"/>
      <c r="L46" s="75"/>
      <c r="M46" s="75"/>
      <c r="N46" s="75"/>
      <c r="O46" s="75"/>
      <c r="P46" s="75"/>
      <c r="BW46" s="73"/>
      <c r="BX46" s="67" t="s">
        <v>248</v>
      </c>
    </row>
    <row r="47" spans="1:76" s="38" customFormat="1" ht="15" x14ac:dyDescent="0.25">
      <c r="A47" s="382" t="s">
        <v>249</v>
      </c>
      <c r="B47" s="383"/>
      <c r="C47" s="383"/>
      <c r="D47" s="383"/>
      <c r="E47" s="383"/>
      <c r="F47" s="383"/>
      <c r="G47" s="383"/>
      <c r="H47" s="383"/>
      <c r="I47" s="384"/>
      <c r="J47" s="75"/>
      <c r="K47" s="75"/>
      <c r="L47" s="75"/>
      <c r="M47" s="75"/>
      <c r="N47" s="75"/>
      <c r="O47" s="75"/>
      <c r="P47" s="75"/>
      <c r="BW47" s="73"/>
      <c r="BX47" s="67" t="s">
        <v>249</v>
      </c>
    </row>
    <row r="48" spans="1:76" s="38" customFormat="1" ht="15" x14ac:dyDescent="0.25">
      <c r="A48" s="382" t="s">
        <v>250</v>
      </c>
      <c r="B48" s="383"/>
      <c r="C48" s="383"/>
      <c r="D48" s="383"/>
      <c r="E48" s="383"/>
      <c r="F48" s="383"/>
      <c r="G48" s="383"/>
      <c r="H48" s="383"/>
      <c r="I48" s="384"/>
      <c r="J48" s="74">
        <v>13489.52</v>
      </c>
      <c r="K48" s="75"/>
      <c r="L48" s="75"/>
      <c r="M48" s="75"/>
      <c r="N48" s="75"/>
      <c r="O48" s="75"/>
      <c r="P48" s="75"/>
      <c r="BW48" s="73"/>
      <c r="BX48" s="67" t="s">
        <v>250</v>
      </c>
    </row>
    <row r="49" spans="1:77" s="38" customFormat="1" ht="15" x14ac:dyDescent="0.25">
      <c r="A49" s="382" t="s">
        <v>251</v>
      </c>
      <c r="B49" s="383"/>
      <c r="C49" s="383"/>
      <c r="D49" s="383"/>
      <c r="E49" s="383"/>
      <c r="F49" s="383"/>
      <c r="G49" s="383"/>
      <c r="H49" s="383"/>
      <c r="I49" s="384"/>
      <c r="J49" s="74">
        <v>38613.42</v>
      </c>
      <c r="K49" s="75"/>
      <c r="L49" s="75"/>
      <c r="M49" s="75"/>
      <c r="N49" s="75"/>
      <c r="O49" s="75"/>
      <c r="P49" s="75"/>
      <c r="BW49" s="73"/>
      <c r="BX49" s="67" t="s">
        <v>251</v>
      </c>
    </row>
    <row r="50" spans="1:77" s="38" customFormat="1" ht="15" x14ac:dyDescent="0.25">
      <c r="A50" s="382" t="s">
        <v>252</v>
      </c>
      <c r="B50" s="383"/>
      <c r="C50" s="383"/>
      <c r="D50" s="383"/>
      <c r="E50" s="383"/>
      <c r="F50" s="383"/>
      <c r="G50" s="383"/>
      <c r="H50" s="383"/>
      <c r="I50" s="384"/>
      <c r="J50" s="74">
        <v>14639.19</v>
      </c>
      <c r="K50" s="75"/>
      <c r="L50" s="75"/>
      <c r="M50" s="75"/>
      <c r="N50" s="75"/>
      <c r="O50" s="75"/>
      <c r="P50" s="75"/>
      <c r="BW50" s="73"/>
      <c r="BX50" s="67" t="s">
        <v>252</v>
      </c>
    </row>
    <row r="51" spans="1:77" s="38" customFormat="1" ht="15" x14ac:dyDescent="0.25">
      <c r="A51" s="382" t="s">
        <v>253</v>
      </c>
      <c r="B51" s="383"/>
      <c r="C51" s="383"/>
      <c r="D51" s="383"/>
      <c r="E51" s="383"/>
      <c r="F51" s="383"/>
      <c r="G51" s="383"/>
      <c r="H51" s="383"/>
      <c r="I51" s="384"/>
      <c r="J51" s="74">
        <v>141225.98000000001</v>
      </c>
      <c r="K51" s="75"/>
      <c r="L51" s="75"/>
      <c r="M51" s="75"/>
      <c r="N51" s="75"/>
      <c r="O51" s="75"/>
      <c r="P51" s="75"/>
      <c r="BW51" s="73"/>
      <c r="BX51" s="67" t="s">
        <v>253</v>
      </c>
    </row>
    <row r="52" spans="1:77" s="38" customFormat="1" ht="15" x14ac:dyDescent="0.25">
      <c r="A52" s="382" t="s">
        <v>254</v>
      </c>
      <c r="B52" s="383"/>
      <c r="C52" s="383"/>
      <c r="D52" s="383"/>
      <c r="E52" s="383"/>
      <c r="F52" s="383"/>
      <c r="G52" s="383"/>
      <c r="H52" s="383"/>
      <c r="I52" s="384"/>
      <c r="J52" s="74">
        <v>287291.08</v>
      </c>
      <c r="K52" s="75"/>
      <c r="L52" s="75"/>
      <c r="M52" s="75"/>
      <c r="N52" s="75"/>
      <c r="O52" s="75"/>
      <c r="P52" s="75"/>
      <c r="BW52" s="73"/>
      <c r="BX52" s="67" t="s">
        <v>254</v>
      </c>
    </row>
    <row r="53" spans="1:77" s="38" customFormat="1" ht="15" x14ac:dyDescent="0.25">
      <c r="A53" s="382" t="s">
        <v>249</v>
      </c>
      <c r="B53" s="383"/>
      <c r="C53" s="383"/>
      <c r="D53" s="383"/>
      <c r="E53" s="383"/>
      <c r="F53" s="383"/>
      <c r="G53" s="383"/>
      <c r="H53" s="383"/>
      <c r="I53" s="384"/>
      <c r="J53" s="75"/>
      <c r="K53" s="75"/>
      <c r="L53" s="75"/>
      <c r="M53" s="75"/>
      <c r="N53" s="75"/>
      <c r="O53" s="75"/>
      <c r="P53" s="75"/>
      <c r="BW53" s="73"/>
      <c r="BX53" s="67" t="s">
        <v>249</v>
      </c>
    </row>
    <row r="54" spans="1:77" s="38" customFormat="1" ht="15" x14ac:dyDescent="0.25">
      <c r="A54" s="382" t="s">
        <v>255</v>
      </c>
      <c r="B54" s="383"/>
      <c r="C54" s="383"/>
      <c r="D54" s="383"/>
      <c r="E54" s="383"/>
      <c r="F54" s="383"/>
      <c r="G54" s="383"/>
      <c r="H54" s="383"/>
      <c r="I54" s="384"/>
      <c r="J54" s="74">
        <v>13489.52</v>
      </c>
      <c r="K54" s="75"/>
      <c r="L54" s="75"/>
      <c r="M54" s="75"/>
      <c r="N54" s="75"/>
      <c r="O54" s="75"/>
      <c r="P54" s="75"/>
      <c r="BW54" s="73"/>
      <c r="BX54" s="67" t="s">
        <v>255</v>
      </c>
    </row>
    <row r="55" spans="1:77" s="38" customFormat="1" ht="15" x14ac:dyDescent="0.25">
      <c r="A55" s="382" t="s">
        <v>256</v>
      </c>
      <c r="B55" s="383"/>
      <c r="C55" s="383"/>
      <c r="D55" s="383"/>
      <c r="E55" s="383"/>
      <c r="F55" s="383"/>
      <c r="G55" s="383"/>
      <c r="H55" s="383"/>
      <c r="I55" s="384"/>
      <c r="J55" s="74">
        <v>38613.42</v>
      </c>
      <c r="K55" s="75"/>
      <c r="L55" s="75"/>
      <c r="M55" s="75"/>
      <c r="N55" s="75"/>
      <c r="O55" s="75"/>
      <c r="P55" s="75"/>
      <c r="BW55" s="73"/>
      <c r="BX55" s="67" t="s">
        <v>256</v>
      </c>
    </row>
    <row r="56" spans="1:77" s="38" customFormat="1" ht="15" x14ac:dyDescent="0.25">
      <c r="A56" s="382" t="s">
        <v>257</v>
      </c>
      <c r="B56" s="383"/>
      <c r="C56" s="383"/>
      <c r="D56" s="383"/>
      <c r="E56" s="383"/>
      <c r="F56" s="383"/>
      <c r="G56" s="383"/>
      <c r="H56" s="383"/>
      <c r="I56" s="384"/>
      <c r="J56" s="74">
        <v>14639.19</v>
      </c>
      <c r="K56" s="75"/>
      <c r="L56" s="75"/>
      <c r="M56" s="75"/>
      <c r="N56" s="75"/>
      <c r="O56" s="75"/>
      <c r="P56" s="75"/>
      <c r="BW56" s="73"/>
      <c r="BX56" s="67" t="s">
        <v>257</v>
      </c>
    </row>
    <row r="57" spans="1:77" s="38" customFormat="1" ht="15" x14ac:dyDescent="0.25">
      <c r="A57" s="382" t="s">
        <v>258</v>
      </c>
      <c r="B57" s="383"/>
      <c r="C57" s="383"/>
      <c r="D57" s="383"/>
      <c r="E57" s="383"/>
      <c r="F57" s="383"/>
      <c r="G57" s="383"/>
      <c r="H57" s="383"/>
      <c r="I57" s="384"/>
      <c r="J57" s="74">
        <v>141225.98000000001</v>
      </c>
      <c r="K57" s="75"/>
      <c r="L57" s="75"/>
      <c r="M57" s="75"/>
      <c r="N57" s="75"/>
      <c r="O57" s="75"/>
      <c r="P57" s="75"/>
      <c r="BW57" s="73"/>
      <c r="BX57" s="67" t="s">
        <v>258</v>
      </c>
    </row>
    <row r="58" spans="1:77" s="38" customFormat="1" ht="15" x14ac:dyDescent="0.25">
      <c r="A58" s="382" t="s">
        <v>259</v>
      </c>
      <c r="B58" s="383"/>
      <c r="C58" s="383"/>
      <c r="D58" s="383"/>
      <c r="E58" s="383"/>
      <c r="F58" s="383"/>
      <c r="G58" s="383"/>
      <c r="H58" s="383"/>
      <c r="I58" s="384"/>
      <c r="J58" s="74">
        <v>41630.49</v>
      </c>
      <c r="K58" s="75"/>
      <c r="L58" s="75"/>
      <c r="M58" s="75"/>
      <c r="N58" s="75"/>
      <c r="O58" s="75"/>
      <c r="P58" s="75"/>
      <c r="BW58" s="73"/>
      <c r="BX58" s="67" t="s">
        <v>259</v>
      </c>
    </row>
    <row r="59" spans="1:77" s="38" customFormat="1" ht="15" x14ac:dyDescent="0.25">
      <c r="A59" s="382" t="s">
        <v>260</v>
      </c>
      <c r="B59" s="383"/>
      <c r="C59" s="383"/>
      <c r="D59" s="383"/>
      <c r="E59" s="383"/>
      <c r="F59" s="383"/>
      <c r="G59" s="383"/>
      <c r="H59" s="383"/>
      <c r="I59" s="384"/>
      <c r="J59" s="74">
        <v>37692.480000000003</v>
      </c>
      <c r="K59" s="75"/>
      <c r="L59" s="75"/>
      <c r="M59" s="75"/>
      <c r="N59" s="75"/>
      <c r="O59" s="75"/>
      <c r="P59" s="75"/>
      <c r="BW59" s="73"/>
      <c r="BX59" s="67" t="s">
        <v>260</v>
      </c>
    </row>
    <row r="60" spans="1:77" s="38" customFormat="1" ht="15" x14ac:dyDescent="0.25">
      <c r="A60" s="382" t="s">
        <v>263</v>
      </c>
      <c r="B60" s="383"/>
      <c r="C60" s="383"/>
      <c r="D60" s="383"/>
      <c r="E60" s="383"/>
      <c r="F60" s="383"/>
      <c r="G60" s="383"/>
      <c r="H60" s="383"/>
      <c r="I60" s="384"/>
      <c r="J60" s="74">
        <v>28128.71</v>
      </c>
      <c r="K60" s="75"/>
      <c r="L60" s="75"/>
      <c r="M60" s="75"/>
      <c r="N60" s="75"/>
      <c r="O60" s="75"/>
      <c r="P60" s="75"/>
      <c r="BW60" s="73"/>
      <c r="BX60" s="67" t="s">
        <v>263</v>
      </c>
    </row>
    <row r="61" spans="1:77" s="38" customFormat="1" ht="15" x14ac:dyDescent="0.25">
      <c r="A61" s="382" t="s">
        <v>264</v>
      </c>
      <c r="B61" s="383"/>
      <c r="C61" s="383"/>
      <c r="D61" s="383"/>
      <c r="E61" s="383"/>
      <c r="F61" s="383"/>
      <c r="G61" s="383"/>
      <c r="H61" s="383"/>
      <c r="I61" s="384"/>
      <c r="J61" s="74">
        <v>41630.49</v>
      </c>
      <c r="K61" s="75"/>
      <c r="L61" s="75"/>
      <c r="M61" s="75"/>
      <c r="N61" s="75"/>
      <c r="O61" s="75"/>
      <c r="P61" s="75"/>
      <c r="BW61" s="73"/>
      <c r="BX61" s="67" t="s">
        <v>264</v>
      </c>
    </row>
    <row r="62" spans="1:77" s="38" customFormat="1" ht="15" x14ac:dyDescent="0.25">
      <c r="A62" s="382" t="s">
        <v>265</v>
      </c>
      <c r="B62" s="383"/>
      <c r="C62" s="383"/>
      <c r="D62" s="383"/>
      <c r="E62" s="383"/>
      <c r="F62" s="383"/>
      <c r="G62" s="383"/>
      <c r="H62" s="383"/>
      <c r="I62" s="384"/>
      <c r="J62" s="74">
        <v>37692.480000000003</v>
      </c>
      <c r="K62" s="75"/>
      <c r="L62" s="75"/>
      <c r="M62" s="75"/>
      <c r="N62" s="75"/>
      <c r="O62" s="75"/>
      <c r="P62" s="75"/>
      <c r="BW62" s="73"/>
      <c r="BX62" s="67" t="s">
        <v>265</v>
      </c>
    </row>
    <row r="63" spans="1:77" s="38" customFormat="1" ht="15" x14ac:dyDescent="0.25">
      <c r="A63" s="385" t="s">
        <v>266</v>
      </c>
      <c r="B63" s="386"/>
      <c r="C63" s="386"/>
      <c r="D63" s="386"/>
      <c r="E63" s="386"/>
      <c r="F63" s="386"/>
      <c r="G63" s="386"/>
      <c r="H63" s="386"/>
      <c r="I63" s="387"/>
      <c r="J63" s="76">
        <v>287291.08</v>
      </c>
      <c r="K63" s="72"/>
      <c r="L63" s="72"/>
      <c r="M63" s="72"/>
      <c r="N63" s="72"/>
      <c r="O63" s="443">
        <v>18.906348000000001</v>
      </c>
      <c r="P63" s="443">
        <v>13.868183999999999</v>
      </c>
      <c r="BW63" s="73"/>
      <c r="BY63" s="73" t="s">
        <v>266</v>
      </c>
    </row>
    <row r="64" spans="1:77" s="38" customFormat="1" ht="15" x14ac:dyDescent="0.25">
      <c r="A64" s="382" t="s">
        <v>267</v>
      </c>
      <c r="B64" s="383"/>
      <c r="C64" s="383"/>
      <c r="D64" s="383"/>
      <c r="E64" s="383"/>
      <c r="F64" s="383"/>
      <c r="G64" s="383"/>
      <c r="H64" s="383"/>
      <c r="I64" s="384"/>
      <c r="J64" s="75"/>
      <c r="K64" s="75"/>
      <c r="L64" s="75"/>
      <c r="M64" s="75"/>
      <c r="N64" s="75"/>
      <c r="O64" s="75"/>
      <c r="P64" s="75"/>
      <c r="BW64" s="73"/>
      <c r="BX64" s="67" t="s">
        <v>267</v>
      </c>
      <c r="BY64" s="73"/>
    </row>
    <row r="65" spans="1:78" s="38" customFormat="1" ht="15" x14ac:dyDescent="0.25">
      <c r="A65" s="382" t="s">
        <v>268</v>
      </c>
      <c r="B65" s="383"/>
      <c r="C65" s="383"/>
      <c r="D65" s="383"/>
      <c r="E65" s="383"/>
      <c r="F65" s="383"/>
      <c r="G65" s="383"/>
      <c r="H65" s="77" t="s">
        <v>537</v>
      </c>
      <c r="I65" s="78"/>
      <c r="J65" s="72"/>
      <c r="K65" s="72"/>
      <c r="L65" s="72"/>
      <c r="M65" s="72"/>
      <c r="N65" s="72"/>
      <c r="O65" s="72"/>
      <c r="P65" s="72"/>
      <c r="BW65" s="73"/>
      <c r="BY65" s="73"/>
      <c r="BZ65" s="67" t="s">
        <v>268</v>
      </c>
    </row>
    <row r="66" spans="1:78" s="38" customFormat="1" ht="15" x14ac:dyDescent="0.25">
      <c r="A66" s="382" t="s">
        <v>270</v>
      </c>
      <c r="B66" s="383"/>
      <c r="C66" s="383"/>
      <c r="D66" s="383"/>
      <c r="E66" s="383"/>
      <c r="F66" s="383"/>
      <c r="G66" s="383"/>
      <c r="H66" s="77" t="s">
        <v>536</v>
      </c>
      <c r="I66" s="78"/>
      <c r="J66" s="72"/>
      <c r="K66" s="72"/>
      <c r="L66" s="72"/>
      <c r="M66" s="72"/>
      <c r="N66" s="72"/>
      <c r="O66" s="72"/>
      <c r="P66" s="72"/>
      <c r="BW66" s="73"/>
      <c r="BY66" s="73"/>
      <c r="BZ66" s="67" t="s">
        <v>270</v>
      </c>
    </row>
    <row r="67" spans="1:78" s="38" customFormat="1" ht="3" customHeight="1" x14ac:dyDescent="0.25">
      <c r="A67" s="79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80"/>
      <c r="M67" s="80"/>
      <c r="N67" s="80"/>
      <c r="O67" s="81"/>
      <c r="P67" s="81"/>
    </row>
    <row r="68" spans="1:78" s="38" customFormat="1" ht="53.25" customHeight="1" x14ac:dyDescent="0.25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</row>
    <row r="69" spans="1:78" s="38" customFormat="1" ht="15" x14ac:dyDescent="0.25">
      <c r="A69" s="36"/>
      <c r="B69" s="36"/>
      <c r="C69" s="36"/>
      <c r="D69" s="36"/>
      <c r="E69" s="36"/>
      <c r="F69" s="36"/>
      <c r="G69" s="36"/>
      <c r="H69" s="41"/>
      <c r="I69" s="403"/>
      <c r="J69" s="403"/>
      <c r="K69" s="403"/>
      <c r="L69" s="36"/>
      <c r="M69" s="36"/>
      <c r="N69" s="36"/>
      <c r="O69" s="36"/>
      <c r="P69" s="36"/>
    </row>
    <row r="70" spans="1:78" s="38" customFormat="1" ht="15" x14ac:dyDescent="0.25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</row>
    <row r="71" spans="1:78" s="38" customFormat="1" ht="15" x14ac:dyDescent="0.25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</row>
  </sheetData>
  <mergeCells count="70">
    <mergeCell ref="A2:P2"/>
    <mergeCell ref="A3:P3"/>
    <mergeCell ref="A5:P5"/>
    <mergeCell ref="A6:P6"/>
    <mergeCell ref="A7:P7"/>
    <mergeCell ref="C19:E19"/>
    <mergeCell ref="A20:P20"/>
    <mergeCell ref="C21:E21"/>
    <mergeCell ref="C22:E22"/>
    <mergeCell ref="A23:I23"/>
    <mergeCell ref="A8:P8"/>
    <mergeCell ref="C9:G9"/>
    <mergeCell ref="E14:P14"/>
    <mergeCell ref="A16:A18"/>
    <mergeCell ref="B16:B18"/>
    <mergeCell ref="K17:N17"/>
    <mergeCell ref="C16:E18"/>
    <mergeCell ref="F16:F18"/>
    <mergeCell ref="G16:H16"/>
    <mergeCell ref="I16:N16"/>
    <mergeCell ref="O16:O18"/>
    <mergeCell ref="P16:P18"/>
    <mergeCell ref="G17:G18"/>
    <mergeCell ref="H17:H18"/>
    <mergeCell ref="I17:I18"/>
    <mergeCell ref="J17:J18"/>
    <mergeCell ref="A29:I29"/>
    <mergeCell ref="A30:I30"/>
    <mergeCell ref="A31:I31"/>
    <mergeCell ref="A32:I32"/>
    <mergeCell ref="A33:I33"/>
    <mergeCell ref="A24:I24"/>
    <mergeCell ref="A25:I25"/>
    <mergeCell ref="A26:I26"/>
    <mergeCell ref="A27:I27"/>
    <mergeCell ref="A28:I28"/>
    <mergeCell ref="A39:I39"/>
    <mergeCell ref="A40:I40"/>
    <mergeCell ref="A41:I41"/>
    <mergeCell ref="A42:I42"/>
    <mergeCell ref="A43:G43"/>
    <mergeCell ref="A34:I34"/>
    <mergeCell ref="A35:I35"/>
    <mergeCell ref="A36:I36"/>
    <mergeCell ref="A37:I37"/>
    <mergeCell ref="A38:I38"/>
    <mergeCell ref="A49:I49"/>
    <mergeCell ref="A50:I50"/>
    <mergeCell ref="A51:I51"/>
    <mergeCell ref="A52:I52"/>
    <mergeCell ref="A53:I53"/>
    <mergeCell ref="A44:G44"/>
    <mergeCell ref="A45:I45"/>
    <mergeCell ref="A46:I46"/>
    <mergeCell ref="A47:I47"/>
    <mergeCell ref="A48:I48"/>
    <mergeCell ref="I69:K69"/>
    <mergeCell ref="A64:I64"/>
    <mergeCell ref="A65:G65"/>
    <mergeCell ref="A66:G66"/>
    <mergeCell ref="A54:I54"/>
    <mergeCell ref="A55:I55"/>
    <mergeCell ref="A56:I56"/>
    <mergeCell ref="A57:I57"/>
    <mergeCell ref="A58:I58"/>
    <mergeCell ref="A59:I59"/>
    <mergeCell ref="A60:I60"/>
    <mergeCell ref="A61:I61"/>
    <mergeCell ref="A62:I62"/>
    <mergeCell ref="A63:I63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W62"/>
  <sheetViews>
    <sheetView workbookViewId="0">
      <selection activeCell="A49" sqref="A49:I49"/>
    </sheetView>
  </sheetViews>
  <sheetFormatPr defaultColWidth="9.140625" defaultRowHeight="11.25" customHeight="1" x14ac:dyDescent="0.2"/>
  <cols>
    <col min="1" max="1" width="9" style="184" customWidth="1"/>
    <col min="2" max="2" width="20.140625" style="184" customWidth="1"/>
    <col min="3" max="4" width="10.42578125" style="184" customWidth="1"/>
    <col min="5" max="5" width="13.28515625" style="184" customWidth="1"/>
    <col min="6" max="6" width="8.5703125" style="184" customWidth="1"/>
    <col min="7" max="7" width="9.42578125" style="184" customWidth="1"/>
    <col min="8" max="8" width="10.140625" style="184" customWidth="1"/>
    <col min="9" max="9" width="11.85546875" style="184" customWidth="1"/>
    <col min="10" max="10" width="12.140625" style="184" customWidth="1"/>
    <col min="11" max="14" width="10.7109375" style="184" customWidth="1"/>
    <col min="15" max="16" width="11" style="184" customWidth="1"/>
    <col min="17" max="19" width="8.7109375" style="184" customWidth="1"/>
    <col min="20" max="51" width="180.28515625" style="161" hidden="1" customWidth="1"/>
    <col min="52" max="56" width="52.140625" style="161" hidden="1" customWidth="1"/>
    <col min="57" max="68" width="130.28515625" style="161" hidden="1" customWidth="1"/>
    <col min="69" max="69" width="180.28515625" style="161" hidden="1" customWidth="1"/>
    <col min="70" max="70" width="34.140625" style="161" hidden="1" customWidth="1"/>
    <col min="71" max="74" width="103.28515625" style="161" hidden="1" customWidth="1"/>
    <col min="75" max="75" width="81.28515625" style="161" hidden="1" customWidth="1"/>
    <col min="76" max="16384" width="9.140625" style="184"/>
  </cols>
  <sheetData>
    <row r="1" spans="1:68" customFormat="1" ht="15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3"/>
      <c r="K1" s="132"/>
      <c r="L1" s="132"/>
      <c r="M1" s="132"/>
      <c r="N1" s="132"/>
      <c r="O1" s="132"/>
      <c r="P1" s="132"/>
    </row>
    <row r="2" spans="1:68" customFormat="1" ht="38.25" customHeight="1" x14ac:dyDescent="0.25">
      <c r="A2" s="343" t="s">
        <v>740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T2" s="85" t="s">
        <v>305</v>
      </c>
      <c r="U2" s="85" t="s">
        <v>0</v>
      </c>
      <c r="V2" s="85" t="s">
        <v>0</v>
      </c>
      <c r="W2" s="85" t="s">
        <v>0</v>
      </c>
      <c r="X2" s="85" t="s">
        <v>0</v>
      </c>
      <c r="Y2" s="85" t="s">
        <v>0</v>
      </c>
      <c r="Z2" s="85" t="s">
        <v>0</v>
      </c>
      <c r="AA2" s="85" t="s">
        <v>0</v>
      </c>
      <c r="AB2" s="85" t="s">
        <v>0</v>
      </c>
      <c r="AC2" s="85" t="s">
        <v>0</v>
      </c>
      <c r="AD2" s="85" t="s">
        <v>0</v>
      </c>
      <c r="AE2" s="85" t="s">
        <v>0</v>
      </c>
      <c r="AF2" s="85" t="s">
        <v>0</v>
      </c>
      <c r="AG2" s="85" t="s">
        <v>0</v>
      </c>
      <c r="AH2" s="85" t="s">
        <v>0</v>
      </c>
      <c r="AI2" s="85" t="s">
        <v>0</v>
      </c>
    </row>
    <row r="3" spans="1:68" customFormat="1" ht="15" x14ac:dyDescent="0.25">
      <c r="A3" s="377" t="s">
        <v>1</v>
      </c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7"/>
      <c r="P3" s="377"/>
    </row>
    <row r="4" spans="1:68" customFormat="1" ht="15" x14ac:dyDescent="0.25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</row>
    <row r="5" spans="1:68" customFormat="1" ht="28.5" customHeight="1" x14ac:dyDescent="0.25">
      <c r="A5" s="378" t="s">
        <v>304</v>
      </c>
      <c r="B5" s="378"/>
      <c r="C5" s="378"/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</row>
    <row r="6" spans="1:68" customFormat="1" ht="21" customHeight="1" x14ac:dyDescent="0.25">
      <c r="A6" s="379" t="s">
        <v>101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</row>
    <row r="7" spans="1:68" customFormat="1" ht="15" x14ac:dyDescent="0.25">
      <c r="A7" s="346" t="s">
        <v>747</v>
      </c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  <c r="AJ7" s="85" t="s">
        <v>303</v>
      </c>
      <c r="AK7" s="85" t="s">
        <v>0</v>
      </c>
      <c r="AL7" s="85" t="s">
        <v>0</v>
      </c>
      <c r="AM7" s="85" t="s">
        <v>0</v>
      </c>
      <c r="AN7" s="85" t="s">
        <v>0</v>
      </c>
      <c r="AO7" s="85" t="s">
        <v>0</v>
      </c>
      <c r="AP7" s="85" t="s">
        <v>0</v>
      </c>
      <c r="AQ7" s="85" t="s">
        <v>0</v>
      </c>
      <c r="AR7" s="85" t="s">
        <v>0</v>
      </c>
      <c r="AS7" s="85" t="s">
        <v>0</v>
      </c>
      <c r="AT7" s="85" t="s">
        <v>0</v>
      </c>
      <c r="AU7" s="85" t="s">
        <v>0</v>
      </c>
      <c r="AV7" s="85" t="s">
        <v>0</v>
      </c>
      <c r="AW7" s="85" t="s">
        <v>0</v>
      </c>
      <c r="AX7" s="85" t="s">
        <v>0</v>
      </c>
      <c r="AY7" s="85" t="s">
        <v>0</v>
      </c>
    </row>
    <row r="8" spans="1:68" customFormat="1" ht="15.75" customHeight="1" x14ac:dyDescent="0.25">
      <c r="A8" s="379" t="s">
        <v>102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</row>
    <row r="9" spans="1:68" customFormat="1" ht="15" x14ac:dyDescent="0.25">
      <c r="A9" s="132"/>
      <c r="B9" s="136" t="s">
        <v>103</v>
      </c>
      <c r="C9" s="380"/>
      <c r="D9" s="380"/>
      <c r="E9" s="380"/>
      <c r="F9" s="380"/>
      <c r="G9" s="380"/>
      <c r="H9" s="137"/>
      <c r="I9" s="137"/>
      <c r="J9" s="137"/>
      <c r="K9" s="137"/>
      <c r="L9" s="137"/>
      <c r="M9" s="137"/>
      <c r="N9" s="137"/>
      <c r="O9" s="132"/>
      <c r="P9" s="132"/>
      <c r="AZ9" s="138" t="s">
        <v>0</v>
      </c>
      <c r="BA9" s="138" t="s">
        <v>0</v>
      </c>
      <c r="BB9" s="138" t="s">
        <v>0</v>
      </c>
      <c r="BC9" s="138" t="s">
        <v>0</v>
      </c>
      <c r="BD9" s="138" t="s">
        <v>0</v>
      </c>
    </row>
    <row r="10" spans="1:68" customFormat="1" ht="12.75" customHeight="1" x14ac:dyDescent="0.25">
      <c r="B10" s="139" t="s">
        <v>104</v>
      </c>
      <c r="C10" s="139"/>
      <c r="D10" s="140"/>
      <c r="E10" s="141">
        <v>6581180</v>
      </c>
      <c r="F10" s="142" t="s">
        <v>105</v>
      </c>
      <c r="H10" s="139"/>
      <c r="I10" s="139"/>
      <c r="J10" s="139"/>
      <c r="K10" s="139"/>
      <c r="L10" s="139"/>
      <c r="M10" s="143"/>
      <c r="N10" s="139"/>
    </row>
    <row r="11" spans="1:68" customFormat="1" ht="12.75" customHeight="1" x14ac:dyDescent="0.25">
      <c r="B11" s="139" t="s">
        <v>106</v>
      </c>
      <c r="D11" s="140"/>
      <c r="E11" s="141">
        <v>6581180</v>
      </c>
      <c r="F11" s="142" t="s">
        <v>105</v>
      </c>
      <c r="H11" s="139"/>
      <c r="I11" s="139"/>
      <c r="J11" s="139"/>
      <c r="K11" s="139"/>
      <c r="L11" s="139"/>
      <c r="M11" s="143"/>
      <c r="N11" s="139"/>
    </row>
    <row r="12" spans="1:68" customFormat="1" ht="12.75" customHeight="1" x14ac:dyDescent="0.25">
      <c r="B12" s="139" t="s">
        <v>108</v>
      </c>
      <c r="C12" s="139"/>
      <c r="D12" s="140"/>
      <c r="E12" s="141">
        <v>957054</v>
      </c>
      <c r="F12" s="142" t="s">
        <v>105</v>
      </c>
      <c r="H12" s="139"/>
      <c r="J12" s="139"/>
      <c r="K12" s="139"/>
      <c r="L12" s="139"/>
      <c r="M12" s="133"/>
      <c r="N12" s="144"/>
    </row>
    <row r="13" spans="1:68" customFormat="1" ht="12.75" customHeight="1" x14ac:dyDescent="0.25">
      <c r="B13" s="139" t="s">
        <v>109</v>
      </c>
      <c r="C13" s="139"/>
      <c r="D13" s="145"/>
      <c r="E13" s="141">
        <v>1807.7</v>
      </c>
      <c r="F13" s="142" t="s">
        <v>110</v>
      </c>
      <c r="H13" s="139"/>
      <c r="J13" s="139"/>
      <c r="K13" s="139"/>
      <c r="L13" s="139"/>
      <c r="M13" s="146"/>
      <c r="N13" s="142"/>
    </row>
    <row r="14" spans="1:68" customFormat="1" ht="15" x14ac:dyDescent="0.25">
      <c r="A14" s="132"/>
      <c r="B14" s="136" t="s">
        <v>111</v>
      </c>
      <c r="C14" s="136"/>
      <c r="D14" s="132"/>
      <c r="E14" s="349" t="s">
        <v>742</v>
      </c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BE14" s="138" t="s">
        <v>708</v>
      </c>
      <c r="BF14" s="138" t="s">
        <v>0</v>
      </c>
      <c r="BG14" s="138" t="s">
        <v>0</v>
      </c>
      <c r="BH14" s="138" t="s">
        <v>0</v>
      </c>
      <c r="BI14" s="138" t="s">
        <v>0</v>
      </c>
      <c r="BJ14" s="138" t="s">
        <v>0</v>
      </c>
      <c r="BK14" s="138" t="s">
        <v>0</v>
      </c>
      <c r="BL14" s="138" t="s">
        <v>0</v>
      </c>
      <c r="BM14" s="138" t="s">
        <v>0</v>
      </c>
      <c r="BN14" s="138" t="s">
        <v>0</v>
      </c>
      <c r="BO14" s="138" t="s">
        <v>0</v>
      </c>
      <c r="BP14" s="138" t="s">
        <v>0</v>
      </c>
    </row>
    <row r="15" spans="1:68" customFormat="1" ht="12.75" customHeight="1" x14ac:dyDescent="0.25">
      <c r="A15" s="136"/>
      <c r="B15" s="136"/>
      <c r="C15" s="132"/>
      <c r="D15" s="136"/>
      <c r="E15" s="147"/>
      <c r="F15" s="148"/>
      <c r="G15" s="149"/>
      <c r="H15" s="149"/>
      <c r="I15" s="136"/>
      <c r="J15" s="136"/>
      <c r="K15" s="136"/>
      <c r="L15" s="150"/>
      <c r="M15" s="136"/>
      <c r="N15" s="132"/>
      <c r="O15" s="132"/>
      <c r="P15" s="132"/>
    </row>
    <row r="16" spans="1:68" customFormat="1" ht="36" customHeight="1" x14ac:dyDescent="0.25">
      <c r="A16" s="351" t="s">
        <v>2</v>
      </c>
      <c r="B16" s="351" t="s">
        <v>3</v>
      </c>
      <c r="C16" s="351" t="s">
        <v>113</v>
      </c>
      <c r="D16" s="351"/>
      <c r="E16" s="351"/>
      <c r="F16" s="351" t="s">
        <v>114</v>
      </c>
      <c r="G16" s="352" t="s">
        <v>115</v>
      </c>
      <c r="H16" s="353"/>
      <c r="I16" s="351" t="s">
        <v>116</v>
      </c>
      <c r="J16" s="351"/>
      <c r="K16" s="351"/>
      <c r="L16" s="351"/>
      <c r="M16" s="351"/>
      <c r="N16" s="351"/>
      <c r="O16" s="351" t="s">
        <v>117</v>
      </c>
      <c r="P16" s="351" t="s">
        <v>118</v>
      </c>
    </row>
    <row r="17" spans="1:70" customFormat="1" ht="36.75" customHeight="1" x14ac:dyDescent="0.25">
      <c r="A17" s="351"/>
      <c r="B17" s="351"/>
      <c r="C17" s="351"/>
      <c r="D17" s="351"/>
      <c r="E17" s="351"/>
      <c r="F17" s="351"/>
      <c r="G17" s="354" t="s">
        <v>119</v>
      </c>
      <c r="H17" s="354" t="s">
        <v>4</v>
      </c>
      <c r="I17" s="351" t="s">
        <v>119</v>
      </c>
      <c r="J17" s="351" t="s">
        <v>120</v>
      </c>
      <c r="K17" s="347" t="s">
        <v>121</v>
      </c>
      <c r="L17" s="347"/>
      <c r="M17" s="347"/>
      <c r="N17" s="347"/>
      <c r="O17" s="351"/>
      <c r="P17" s="351"/>
    </row>
    <row r="18" spans="1:70" customFormat="1" ht="15" x14ac:dyDescent="0.25">
      <c r="A18" s="351"/>
      <c r="B18" s="351"/>
      <c r="C18" s="351"/>
      <c r="D18" s="351"/>
      <c r="E18" s="351"/>
      <c r="F18" s="351"/>
      <c r="G18" s="355"/>
      <c r="H18" s="355"/>
      <c r="I18" s="351"/>
      <c r="J18" s="351"/>
      <c r="K18" s="104" t="s">
        <v>122</v>
      </c>
      <c r="L18" s="104" t="s">
        <v>123</v>
      </c>
      <c r="M18" s="104" t="s">
        <v>124</v>
      </c>
      <c r="N18" s="104" t="s">
        <v>125</v>
      </c>
      <c r="O18" s="351"/>
      <c r="P18" s="351"/>
    </row>
    <row r="19" spans="1:70" customFormat="1" ht="15" x14ac:dyDescent="0.25">
      <c r="A19" s="103">
        <v>1</v>
      </c>
      <c r="B19" s="103">
        <v>2</v>
      </c>
      <c r="C19" s="347">
        <v>3</v>
      </c>
      <c r="D19" s="347"/>
      <c r="E19" s="347"/>
      <c r="F19" s="103">
        <v>4</v>
      </c>
      <c r="G19" s="103">
        <v>5</v>
      </c>
      <c r="H19" s="103">
        <v>6</v>
      </c>
      <c r="I19" s="103">
        <v>7</v>
      </c>
      <c r="J19" s="103">
        <v>8</v>
      </c>
      <c r="K19" s="103">
        <v>9</v>
      </c>
      <c r="L19" s="103">
        <v>10</v>
      </c>
      <c r="M19" s="103">
        <v>11</v>
      </c>
      <c r="N19" s="103">
        <v>12</v>
      </c>
      <c r="O19" s="103">
        <v>13</v>
      </c>
      <c r="P19" s="103">
        <v>14</v>
      </c>
    </row>
    <row r="20" spans="1:70" customFormat="1" ht="15" x14ac:dyDescent="0.25">
      <c r="A20" s="359" t="s">
        <v>58</v>
      </c>
      <c r="B20" s="359"/>
      <c r="C20" s="359"/>
      <c r="D20" s="359"/>
      <c r="E20" s="359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BQ20" s="105" t="s">
        <v>301</v>
      </c>
    </row>
    <row r="21" spans="1:70" customFormat="1" ht="22.5" x14ac:dyDescent="0.25">
      <c r="A21" s="154" t="s">
        <v>5</v>
      </c>
      <c r="B21" s="155" t="s">
        <v>300</v>
      </c>
      <c r="C21" s="374" t="s">
        <v>299</v>
      </c>
      <c r="D21" s="375"/>
      <c r="E21" s="376"/>
      <c r="F21" s="154" t="s">
        <v>140</v>
      </c>
      <c r="G21" s="156"/>
      <c r="H21" s="166">
        <v>0.9</v>
      </c>
      <c r="I21" s="158">
        <v>112657.79</v>
      </c>
      <c r="J21" s="158">
        <v>103001</v>
      </c>
      <c r="K21" s="158">
        <v>22965</v>
      </c>
      <c r="L21" s="158">
        <v>3030</v>
      </c>
      <c r="M21" s="158">
        <v>1610</v>
      </c>
      <c r="N21" s="158">
        <v>75396</v>
      </c>
      <c r="O21" s="160">
        <v>51.01</v>
      </c>
      <c r="P21" s="160">
        <v>2.67</v>
      </c>
      <c r="BQ21" s="105"/>
      <c r="BR21" s="161" t="s">
        <v>299</v>
      </c>
    </row>
    <row r="22" spans="1:70" customFormat="1" ht="23.25" x14ac:dyDescent="0.25">
      <c r="A22" s="154" t="s">
        <v>6</v>
      </c>
      <c r="B22" s="155" t="s">
        <v>284</v>
      </c>
      <c r="C22" s="374" t="s">
        <v>283</v>
      </c>
      <c r="D22" s="375"/>
      <c r="E22" s="376"/>
      <c r="F22" s="154" t="s">
        <v>140</v>
      </c>
      <c r="G22" s="156"/>
      <c r="H22" s="166">
        <v>0.9</v>
      </c>
      <c r="I22" s="158">
        <v>2315.8000000000002</v>
      </c>
      <c r="J22" s="158">
        <v>2093</v>
      </c>
      <c r="K22" s="158">
        <v>1052</v>
      </c>
      <c r="L22" s="160">
        <v>12</v>
      </c>
      <c r="M22" s="160">
        <v>9</v>
      </c>
      <c r="N22" s="158">
        <v>1020</v>
      </c>
      <c r="O22" s="160">
        <v>2.2599999999999998</v>
      </c>
      <c r="P22" s="160">
        <v>0.02</v>
      </c>
      <c r="BQ22" s="105"/>
      <c r="BR22" s="161" t="s">
        <v>283</v>
      </c>
    </row>
    <row r="23" spans="1:70" customFormat="1" ht="23.25" x14ac:dyDescent="0.25">
      <c r="A23" s="154" t="s">
        <v>7</v>
      </c>
      <c r="B23" s="155" t="s">
        <v>298</v>
      </c>
      <c r="C23" s="374" t="s">
        <v>297</v>
      </c>
      <c r="D23" s="375"/>
      <c r="E23" s="376"/>
      <c r="F23" s="154" t="s">
        <v>162</v>
      </c>
      <c r="G23" s="156"/>
      <c r="H23" s="167">
        <v>2.7309999999999999</v>
      </c>
      <c r="I23" s="158">
        <v>176157.84</v>
      </c>
      <c r="J23" s="158">
        <v>488358</v>
      </c>
      <c r="K23" s="158">
        <v>32752</v>
      </c>
      <c r="L23" s="158">
        <v>24419</v>
      </c>
      <c r="M23" s="158">
        <v>7271</v>
      </c>
      <c r="N23" s="158">
        <v>423916</v>
      </c>
      <c r="O23" s="160">
        <v>60.63</v>
      </c>
      <c r="P23" s="160">
        <v>10.51</v>
      </c>
      <c r="BQ23" s="105"/>
      <c r="BR23" s="161" t="s">
        <v>297</v>
      </c>
    </row>
    <row r="24" spans="1:70" customFormat="1" ht="34.5" x14ac:dyDescent="0.25">
      <c r="A24" s="154" t="s">
        <v>8</v>
      </c>
      <c r="B24" s="155" t="s">
        <v>296</v>
      </c>
      <c r="C24" s="374" t="s">
        <v>295</v>
      </c>
      <c r="D24" s="375"/>
      <c r="E24" s="376"/>
      <c r="F24" s="154" t="s">
        <v>162</v>
      </c>
      <c r="G24" s="156"/>
      <c r="H24" s="157">
        <v>1.2033</v>
      </c>
      <c r="I24" s="158">
        <v>10439.11</v>
      </c>
      <c r="J24" s="158">
        <v>13818</v>
      </c>
      <c r="K24" s="158">
        <v>6167</v>
      </c>
      <c r="L24" s="158">
        <v>4275</v>
      </c>
      <c r="M24" s="158">
        <v>1257</v>
      </c>
      <c r="N24" s="158">
        <v>2119</v>
      </c>
      <c r="O24" s="160">
        <v>11.76</v>
      </c>
      <c r="P24" s="160">
        <v>1.84</v>
      </c>
      <c r="BQ24" s="105"/>
      <c r="BR24" s="161" t="s">
        <v>295</v>
      </c>
    </row>
    <row r="25" spans="1:70" customFormat="1" ht="23.25" x14ac:dyDescent="0.25">
      <c r="A25" s="154" t="s">
        <v>9</v>
      </c>
      <c r="B25" s="155" t="s">
        <v>294</v>
      </c>
      <c r="C25" s="374" t="s">
        <v>293</v>
      </c>
      <c r="D25" s="375"/>
      <c r="E25" s="376"/>
      <c r="F25" s="154" t="s">
        <v>140</v>
      </c>
      <c r="G25" s="156"/>
      <c r="H25" s="166">
        <v>0.9</v>
      </c>
      <c r="I25" s="158">
        <v>2755.55</v>
      </c>
      <c r="J25" s="158">
        <v>2494</v>
      </c>
      <c r="K25" s="158">
        <v>1284</v>
      </c>
      <c r="L25" s="160">
        <v>36</v>
      </c>
      <c r="M25" s="160">
        <v>14</v>
      </c>
      <c r="N25" s="158">
        <v>1160</v>
      </c>
      <c r="O25" s="160">
        <v>2.59</v>
      </c>
      <c r="P25" s="160">
        <v>0.03</v>
      </c>
      <c r="BQ25" s="105"/>
      <c r="BR25" s="161" t="s">
        <v>293</v>
      </c>
    </row>
    <row r="26" spans="1:70" customFormat="1" ht="15" x14ac:dyDescent="0.25">
      <c r="A26" s="154" t="s">
        <v>10</v>
      </c>
      <c r="B26" s="155" t="s">
        <v>292</v>
      </c>
      <c r="C26" s="374" t="s">
        <v>291</v>
      </c>
      <c r="D26" s="375"/>
      <c r="E26" s="376"/>
      <c r="F26" s="154" t="s">
        <v>140</v>
      </c>
      <c r="G26" s="156"/>
      <c r="H26" s="166">
        <v>0.9</v>
      </c>
      <c r="I26" s="158">
        <v>45471.88</v>
      </c>
      <c r="J26" s="158">
        <v>41122</v>
      </c>
      <c r="K26" s="158">
        <v>13500</v>
      </c>
      <c r="L26" s="160">
        <v>165</v>
      </c>
      <c r="M26" s="160">
        <v>198</v>
      </c>
      <c r="N26" s="158">
        <v>27259</v>
      </c>
      <c r="O26" s="160">
        <v>28.98</v>
      </c>
      <c r="P26" s="164">
        <v>0.4</v>
      </c>
      <c r="BQ26" s="105"/>
      <c r="BR26" s="161" t="s">
        <v>291</v>
      </c>
    </row>
    <row r="27" spans="1:70" customFormat="1" ht="23.25" x14ac:dyDescent="0.25">
      <c r="A27" s="154" t="s">
        <v>144</v>
      </c>
      <c r="B27" s="155" t="s">
        <v>284</v>
      </c>
      <c r="C27" s="374" t="s">
        <v>283</v>
      </c>
      <c r="D27" s="375"/>
      <c r="E27" s="376"/>
      <c r="F27" s="154" t="s">
        <v>140</v>
      </c>
      <c r="G27" s="156"/>
      <c r="H27" s="166">
        <v>0.9</v>
      </c>
      <c r="I27" s="158">
        <v>2315.8000000000002</v>
      </c>
      <c r="J27" s="158">
        <v>2093</v>
      </c>
      <c r="K27" s="158">
        <v>1052</v>
      </c>
      <c r="L27" s="160">
        <v>12</v>
      </c>
      <c r="M27" s="160">
        <v>9</v>
      </c>
      <c r="N27" s="158">
        <v>1020</v>
      </c>
      <c r="O27" s="160">
        <v>2.2599999999999998</v>
      </c>
      <c r="P27" s="160">
        <v>0.02</v>
      </c>
      <c r="BQ27" s="105"/>
      <c r="BR27" s="161" t="s">
        <v>283</v>
      </c>
    </row>
    <row r="28" spans="1:70" customFormat="1" ht="34.5" x14ac:dyDescent="0.25">
      <c r="A28" s="154" t="s">
        <v>11</v>
      </c>
      <c r="B28" s="155" t="s">
        <v>196</v>
      </c>
      <c r="C28" s="374" t="s">
        <v>197</v>
      </c>
      <c r="D28" s="375"/>
      <c r="E28" s="376"/>
      <c r="F28" s="154" t="s">
        <v>140</v>
      </c>
      <c r="G28" s="156"/>
      <c r="H28" s="166">
        <v>0.9</v>
      </c>
      <c r="I28" s="158">
        <v>29916.18</v>
      </c>
      <c r="J28" s="158">
        <v>82275</v>
      </c>
      <c r="K28" s="158">
        <v>34087</v>
      </c>
      <c r="L28" s="158">
        <v>1643</v>
      </c>
      <c r="M28" s="158">
        <v>1501</v>
      </c>
      <c r="N28" s="158">
        <v>45044</v>
      </c>
      <c r="O28" s="160">
        <v>69.66</v>
      </c>
      <c r="P28" s="160">
        <v>2.92</v>
      </c>
      <c r="BQ28" s="105"/>
      <c r="BR28" s="161" t="s">
        <v>197</v>
      </c>
    </row>
    <row r="29" spans="1:70" customFormat="1" ht="23.25" x14ac:dyDescent="0.25">
      <c r="A29" s="154" t="s">
        <v>12</v>
      </c>
      <c r="B29" s="155" t="s">
        <v>225</v>
      </c>
      <c r="C29" s="374" t="s">
        <v>226</v>
      </c>
      <c r="D29" s="375"/>
      <c r="E29" s="376"/>
      <c r="F29" s="154" t="s">
        <v>140</v>
      </c>
      <c r="G29" s="156"/>
      <c r="H29" s="166">
        <v>0.9</v>
      </c>
      <c r="I29" s="158">
        <v>12772.6</v>
      </c>
      <c r="J29" s="158">
        <v>12130</v>
      </c>
      <c r="K29" s="158">
        <v>5197</v>
      </c>
      <c r="L29" s="160">
        <v>945</v>
      </c>
      <c r="M29" s="160">
        <v>635</v>
      </c>
      <c r="N29" s="158">
        <v>5353</v>
      </c>
      <c r="O29" s="160">
        <v>11.65</v>
      </c>
      <c r="P29" s="160">
        <v>0.91</v>
      </c>
      <c r="BQ29" s="105"/>
      <c r="BR29" s="161" t="s">
        <v>226</v>
      </c>
    </row>
    <row r="30" spans="1:70" customFormat="1" ht="23.25" x14ac:dyDescent="0.25">
      <c r="A30" s="154" t="s">
        <v>151</v>
      </c>
      <c r="B30" s="155" t="s">
        <v>290</v>
      </c>
      <c r="C30" s="374" t="s">
        <v>289</v>
      </c>
      <c r="D30" s="375"/>
      <c r="E30" s="376"/>
      <c r="F30" s="154" t="s">
        <v>140</v>
      </c>
      <c r="G30" s="156"/>
      <c r="H30" s="166">
        <v>0.9</v>
      </c>
      <c r="I30" s="158">
        <v>38174.35</v>
      </c>
      <c r="J30" s="158">
        <v>34370</v>
      </c>
      <c r="K30" s="158">
        <v>23523</v>
      </c>
      <c r="L30" s="160">
        <v>20</v>
      </c>
      <c r="M30" s="160">
        <v>13</v>
      </c>
      <c r="N30" s="158">
        <v>10814</v>
      </c>
      <c r="O30" s="164">
        <v>47.5</v>
      </c>
      <c r="P30" s="160">
        <v>0.02</v>
      </c>
      <c r="BQ30" s="105"/>
      <c r="BR30" s="161" t="s">
        <v>289</v>
      </c>
    </row>
    <row r="31" spans="1:70" customFormat="1" ht="34.5" x14ac:dyDescent="0.25">
      <c r="A31" s="154" t="s">
        <v>155</v>
      </c>
      <c r="B31" s="155" t="s">
        <v>288</v>
      </c>
      <c r="C31" s="374" t="s">
        <v>287</v>
      </c>
      <c r="D31" s="375"/>
      <c r="E31" s="376"/>
      <c r="F31" s="154" t="s">
        <v>132</v>
      </c>
      <c r="G31" s="156"/>
      <c r="H31" s="166">
        <v>13.5</v>
      </c>
      <c r="I31" s="158">
        <v>50395.89</v>
      </c>
      <c r="J31" s="158">
        <v>702341</v>
      </c>
      <c r="K31" s="158">
        <v>90508</v>
      </c>
      <c r="L31" s="158">
        <v>5072</v>
      </c>
      <c r="M31" s="158">
        <v>3895</v>
      </c>
      <c r="N31" s="158">
        <v>602866</v>
      </c>
      <c r="O31" s="160">
        <v>178.54</v>
      </c>
      <c r="P31" s="160">
        <v>7.43</v>
      </c>
      <c r="BQ31" s="105"/>
      <c r="BR31" s="161" t="s">
        <v>287</v>
      </c>
    </row>
    <row r="32" spans="1:70" customFormat="1" ht="34.5" x14ac:dyDescent="0.25">
      <c r="A32" s="154" t="s">
        <v>159</v>
      </c>
      <c r="B32" s="155" t="s">
        <v>286</v>
      </c>
      <c r="C32" s="374" t="s">
        <v>285</v>
      </c>
      <c r="D32" s="375"/>
      <c r="E32" s="376"/>
      <c r="F32" s="154" t="s">
        <v>140</v>
      </c>
      <c r="G32" s="156"/>
      <c r="H32" s="166">
        <v>0.9</v>
      </c>
      <c r="I32" s="158">
        <v>41094.29</v>
      </c>
      <c r="J32" s="158">
        <v>37241</v>
      </c>
      <c r="K32" s="158">
        <v>28487</v>
      </c>
      <c r="L32" s="160">
        <v>323</v>
      </c>
      <c r="M32" s="160">
        <v>255</v>
      </c>
      <c r="N32" s="158">
        <v>8176</v>
      </c>
      <c r="O32" s="160">
        <v>60.39</v>
      </c>
      <c r="P32" s="160">
        <v>0.49</v>
      </c>
      <c r="BQ32" s="105"/>
      <c r="BR32" s="161" t="s">
        <v>285</v>
      </c>
    </row>
    <row r="33" spans="1:73" customFormat="1" ht="23.25" x14ac:dyDescent="0.25">
      <c r="A33" s="154" t="s">
        <v>163</v>
      </c>
      <c r="B33" s="155" t="s">
        <v>284</v>
      </c>
      <c r="C33" s="374" t="s">
        <v>283</v>
      </c>
      <c r="D33" s="375"/>
      <c r="E33" s="376"/>
      <c r="F33" s="154" t="s">
        <v>140</v>
      </c>
      <c r="G33" s="156"/>
      <c r="H33" s="166">
        <v>0.9</v>
      </c>
      <c r="I33" s="158">
        <v>2315.8000000000002</v>
      </c>
      <c r="J33" s="158">
        <v>2093</v>
      </c>
      <c r="K33" s="158">
        <v>1052</v>
      </c>
      <c r="L33" s="160">
        <v>12</v>
      </c>
      <c r="M33" s="160">
        <v>9</v>
      </c>
      <c r="N33" s="158">
        <v>1020</v>
      </c>
      <c r="O33" s="160">
        <v>2.2599999999999998</v>
      </c>
      <c r="P33" s="160">
        <v>0.02</v>
      </c>
      <c r="BQ33" s="105"/>
      <c r="BR33" s="161" t="s">
        <v>283</v>
      </c>
    </row>
    <row r="34" spans="1:73" customFormat="1" ht="34.5" x14ac:dyDescent="0.25">
      <c r="A34" s="154" t="s">
        <v>166</v>
      </c>
      <c r="B34" s="155" t="s">
        <v>282</v>
      </c>
      <c r="C34" s="374" t="s">
        <v>281</v>
      </c>
      <c r="D34" s="375"/>
      <c r="E34" s="376"/>
      <c r="F34" s="154" t="s">
        <v>140</v>
      </c>
      <c r="G34" s="156"/>
      <c r="H34" s="166">
        <v>2.1</v>
      </c>
      <c r="I34" s="158">
        <v>585322.26</v>
      </c>
      <c r="J34" s="158">
        <v>1259165</v>
      </c>
      <c r="K34" s="158">
        <v>163689</v>
      </c>
      <c r="L34" s="158">
        <v>101381</v>
      </c>
      <c r="M34" s="158">
        <v>29988</v>
      </c>
      <c r="N34" s="158">
        <v>964107</v>
      </c>
      <c r="O34" s="164">
        <v>319.2</v>
      </c>
      <c r="P34" s="160">
        <v>41.08</v>
      </c>
      <c r="BQ34" s="105"/>
      <c r="BR34" s="161" t="s">
        <v>281</v>
      </c>
    </row>
    <row r="35" spans="1:73" customFormat="1" ht="15" x14ac:dyDescent="0.25">
      <c r="A35" s="154" t="s">
        <v>170</v>
      </c>
      <c r="B35" s="155" t="s">
        <v>278</v>
      </c>
      <c r="C35" s="374" t="s">
        <v>277</v>
      </c>
      <c r="D35" s="375"/>
      <c r="E35" s="376"/>
      <c r="F35" s="154" t="s">
        <v>132</v>
      </c>
      <c r="G35" s="156"/>
      <c r="H35" s="157">
        <v>11.6151</v>
      </c>
      <c r="I35" s="158">
        <v>32484.78</v>
      </c>
      <c r="J35" s="158">
        <v>379509</v>
      </c>
      <c r="K35" s="158">
        <v>119696</v>
      </c>
      <c r="L35" s="158">
        <v>2778</v>
      </c>
      <c r="M35" s="158">
        <v>2193</v>
      </c>
      <c r="N35" s="158">
        <v>254842</v>
      </c>
      <c r="O35" s="160">
        <v>261.33999999999997</v>
      </c>
      <c r="P35" s="160">
        <v>4.18</v>
      </c>
      <c r="BQ35" s="105"/>
      <c r="BR35" s="161" t="s">
        <v>277</v>
      </c>
    </row>
    <row r="36" spans="1:73" customFormat="1" ht="57" x14ac:dyDescent="0.25">
      <c r="A36" s="154" t="s">
        <v>173</v>
      </c>
      <c r="B36" s="155" t="s">
        <v>280</v>
      </c>
      <c r="C36" s="374" t="s">
        <v>279</v>
      </c>
      <c r="D36" s="375"/>
      <c r="E36" s="376"/>
      <c r="F36" s="154" t="s">
        <v>140</v>
      </c>
      <c r="G36" s="156"/>
      <c r="H36" s="166">
        <v>2.1</v>
      </c>
      <c r="I36" s="158">
        <v>209345.14</v>
      </c>
      <c r="J36" s="158">
        <v>440177</v>
      </c>
      <c r="K36" s="158">
        <v>16417</v>
      </c>
      <c r="L36" s="160">
        <v>999</v>
      </c>
      <c r="M36" s="160">
        <v>551</v>
      </c>
      <c r="N36" s="158">
        <v>422210</v>
      </c>
      <c r="O36" s="160">
        <v>33.96</v>
      </c>
      <c r="P36" s="160">
        <v>1.05</v>
      </c>
      <c r="BQ36" s="105"/>
      <c r="BR36" s="161" t="s">
        <v>279</v>
      </c>
    </row>
    <row r="37" spans="1:73" customFormat="1" ht="15" x14ac:dyDescent="0.25">
      <c r="A37" s="154" t="s">
        <v>176</v>
      </c>
      <c r="B37" s="155" t="s">
        <v>278</v>
      </c>
      <c r="C37" s="374" t="s">
        <v>277</v>
      </c>
      <c r="D37" s="375"/>
      <c r="E37" s="376"/>
      <c r="F37" s="154" t="s">
        <v>132</v>
      </c>
      <c r="G37" s="156"/>
      <c r="H37" s="157">
        <v>10.415100000000001</v>
      </c>
      <c r="I37" s="158">
        <v>32654.799999999999</v>
      </c>
      <c r="J37" s="158">
        <v>342070</v>
      </c>
      <c r="K37" s="158">
        <v>107330</v>
      </c>
      <c r="L37" s="158">
        <v>2491</v>
      </c>
      <c r="M37" s="158">
        <v>1967</v>
      </c>
      <c r="N37" s="158">
        <v>230282</v>
      </c>
      <c r="O37" s="160">
        <v>234.34</v>
      </c>
      <c r="P37" s="160">
        <v>3.75</v>
      </c>
      <c r="BQ37" s="105"/>
      <c r="BR37" s="161" t="s">
        <v>277</v>
      </c>
    </row>
    <row r="38" spans="1:73" customFormat="1" ht="34.5" x14ac:dyDescent="0.25">
      <c r="A38" s="154" t="s">
        <v>179</v>
      </c>
      <c r="B38" s="155" t="s">
        <v>180</v>
      </c>
      <c r="C38" s="374" t="s">
        <v>181</v>
      </c>
      <c r="D38" s="375"/>
      <c r="E38" s="376"/>
      <c r="F38" s="154" t="s">
        <v>140</v>
      </c>
      <c r="G38" s="156"/>
      <c r="H38" s="165">
        <v>2.68</v>
      </c>
      <c r="I38" s="158">
        <v>205335.14</v>
      </c>
      <c r="J38" s="158">
        <v>578639</v>
      </c>
      <c r="K38" s="158">
        <v>124751</v>
      </c>
      <c r="L38" s="158">
        <v>100737</v>
      </c>
      <c r="M38" s="158">
        <v>28341</v>
      </c>
      <c r="N38" s="158">
        <v>324810</v>
      </c>
      <c r="O38" s="160">
        <v>251.92</v>
      </c>
      <c r="P38" s="160">
        <v>39.29</v>
      </c>
      <c r="BQ38" s="105"/>
      <c r="BR38" s="161" t="s">
        <v>181</v>
      </c>
    </row>
    <row r="39" spans="1:73" customFormat="1" ht="15" x14ac:dyDescent="0.25">
      <c r="A39" s="154" t="s">
        <v>182</v>
      </c>
      <c r="B39" s="155" t="s">
        <v>222</v>
      </c>
      <c r="C39" s="374" t="s">
        <v>223</v>
      </c>
      <c r="D39" s="375"/>
      <c r="E39" s="376"/>
      <c r="F39" s="154" t="s">
        <v>132</v>
      </c>
      <c r="G39" s="156"/>
      <c r="H39" s="166">
        <v>4.8</v>
      </c>
      <c r="I39" s="158">
        <v>37638.78</v>
      </c>
      <c r="J39" s="158">
        <v>181727</v>
      </c>
      <c r="K39" s="158">
        <v>51875</v>
      </c>
      <c r="L39" s="158">
        <v>1965</v>
      </c>
      <c r="M39" s="158">
        <v>1061</v>
      </c>
      <c r="N39" s="158">
        <v>126826</v>
      </c>
      <c r="O39" s="160">
        <v>114.24</v>
      </c>
      <c r="P39" s="160">
        <v>1.78</v>
      </c>
      <c r="BQ39" s="105"/>
      <c r="BR39" s="161" t="s">
        <v>223</v>
      </c>
    </row>
    <row r="40" spans="1:73" customFormat="1" ht="23.25" x14ac:dyDescent="0.25">
      <c r="A40" s="154" t="s">
        <v>185</v>
      </c>
      <c r="B40" s="155" t="s">
        <v>225</v>
      </c>
      <c r="C40" s="374" t="s">
        <v>226</v>
      </c>
      <c r="D40" s="375"/>
      <c r="E40" s="376"/>
      <c r="F40" s="154" t="s">
        <v>140</v>
      </c>
      <c r="G40" s="156"/>
      <c r="H40" s="238">
        <v>1.3945099999999999</v>
      </c>
      <c r="I40" s="158">
        <v>12532.92</v>
      </c>
      <c r="J40" s="158">
        <v>18462</v>
      </c>
      <c r="K40" s="158">
        <v>8053</v>
      </c>
      <c r="L40" s="158">
        <v>1464</v>
      </c>
      <c r="M40" s="160">
        <v>985</v>
      </c>
      <c r="N40" s="158">
        <v>7960</v>
      </c>
      <c r="O40" s="160">
        <v>18.04</v>
      </c>
      <c r="P40" s="160">
        <v>1.41</v>
      </c>
      <c r="BQ40" s="105"/>
      <c r="BR40" s="161" t="s">
        <v>226</v>
      </c>
    </row>
    <row r="41" spans="1:73" customFormat="1" ht="34.5" x14ac:dyDescent="0.25">
      <c r="A41" s="154" t="s">
        <v>188</v>
      </c>
      <c r="B41" s="155" t="s">
        <v>228</v>
      </c>
      <c r="C41" s="374" t="s">
        <v>229</v>
      </c>
      <c r="D41" s="375"/>
      <c r="E41" s="376"/>
      <c r="F41" s="154" t="s">
        <v>140</v>
      </c>
      <c r="G41" s="156"/>
      <c r="H41" s="238">
        <v>1.3945099999999999</v>
      </c>
      <c r="I41" s="158">
        <v>234680.17</v>
      </c>
      <c r="J41" s="158">
        <v>327541</v>
      </c>
      <c r="K41" s="158">
        <v>21578</v>
      </c>
      <c r="L41" s="160">
        <v>505</v>
      </c>
      <c r="M41" s="160">
        <v>277</v>
      </c>
      <c r="N41" s="158">
        <v>305181</v>
      </c>
      <c r="O41" s="160">
        <v>45.18</v>
      </c>
      <c r="P41" s="160">
        <v>0.45</v>
      </c>
      <c r="BQ41" s="105"/>
      <c r="BR41" s="161" t="s">
        <v>229</v>
      </c>
    </row>
    <row r="42" spans="1:73" customFormat="1" ht="15" x14ac:dyDescent="0.25">
      <c r="A42" s="368" t="s">
        <v>719</v>
      </c>
      <c r="B42" s="369"/>
      <c r="C42" s="369"/>
      <c r="D42" s="369"/>
      <c r="E42" s="369"/>
      <c r="F42" s="369"/>
      <c r="G42" s="369"/>
      <c r="H42" s="369"/>
      <c r="I42" s="370"/>
      <c r="J42" s="168"/>
      <c r="K42" s="168"/>
      <c r="L42" s="168"/>
      <c r="M42" s="168"/>
      <c r="N42" s="168"/>
      <c r="O42" s="440">
        <v>1807.7045244000001</v>
      </c>
      <c r="P42" s="440">
        <v>120.23936930000001</v>
      </c>
      <c r="BQ42" s="105"/>
      <c r="BS42" s="169" t="s">
        <v>709</v>
      </c>
    </row>
    <row r="43" spans="1:73" customFormat="1" ht="15" x14ac:dyDescent="0.25">
      <c r="A43" s="368" t="s">
        <v>247</v>
      </c>
      <c r="B43" s="369"/>
      <c r="C43" s="369"/>
      <c r="D43" s="369"/>
      <c r="E43" s="369"/>
      <c r="F43" s="369"/>
      <c r="G43" s="369"/>
      <c r="H43" s="369"/>
      <c r="I43" s="370"/>
      <c r="J43" s="168"/>
      <c r="K43" s="168"/>
      <c r="L43" s="168"/>
      <c r="M43" s="168"/>
      <c r="N43" s="168"/>
      <c r="O43" s="168"/>
      <c r="P43" s="168"/>
      <c r="BT43" s="169" t="s">
        <v>247</v>
      </c>
    </row>
    <row r="44" spans="1:73" customFormat="1" ht="15" x14ac:dyDescent="0.25">
      <c r="A44" s="371" t="s">
        <v>248</v>
      </c>
      <c r="B44" s="372"/>
      <c r="C44" s="372"/>
      <c r="D44" s="372"/>
      <c r="E44" s="372"/>
      <c r="F44" s="372"/>
      <c r="G44" s="372"/>
      <c r="H44" s="372"/>
      <c r="I44" s="373"/>
      <c r="J44" s="170">
        <v>5050719</v>
      </c>
      <c r="K44" s="171"/>
      <c r="L44" s="171"/>
      <c r="M44" s="171"/>
      <c r="N44" s="171"/>
      <c r="O44" s="171"/>
      <c r="P44" s="171"/>
      <c r="BT44" s="169"/>
      <c r="BU44" s="161" t="s">
        <v>248</v>
      </c>
    </row>
    <row r="45" spans="1:73" customFormat="1" ht="15" x14ac:dyDescent="0.25">
      <c r="A45" s="371" t="s">
        <v>249</v>
      </c>
      <c r="B45" s="372"/>
      <c r="C45" s="372"/>
      <c r="D45" s="372"/>
      <c r="E45" s="372"/>
      <c r="F45" s="372"/>
      <c r="G45" s="372"/>
      <c r="H45" s="372"/>
      <c r="I45" s="373"/>
      <c r="J45" s="171"/>
      <c r="K45" s="171"/>
      <c r="L45" s="171"/>
      <c r="M45" s="171"/>
      <c r="N45" s="171"/>
      <c r="O45" s="171"/>
      <c r="P45" s="171"/>
      <c r="BT45" s="169"/>
      <c r="BU45" s="161" t="s">
        <v>249</v>
      </c>
    </row>
    <row r="46" spans="1:73" customFormat="1" ht="15" x14ac:dyDescent="0.25">
      <c r="A46" s="371" t="s">
        <v>250</v>
      </c>
      <c r="B46" s="372"/>
      <c r="C46" s="372"/>
      <c r="D46" s="372"/>
      <c r="E46" s="372"/>
      <c r="F46" s="372"/>
      <c r="G46" s="372"/>
      <c r="H46" s="372"/>
      <c r="I46" s="373"/>
      <c r="J46" s="170">
        <v>875015</v>
      </c>
      <c r="K46" s="171"/>
      <c r="L46" s="171"/>
      <c r="M46" s="171"/>
      <c r="N46" s="171"/>
      <c r="O46" s="171"/>
      <c r="P46" s="171"/>
      <c r="BT46" s="169"/>
      <c r="BU46" s="161" t="s">
        <v>250</v>
      </c>
    </row>
    <row r="47" spans="1:73" customFormat="1" ht="15" x14ac:dyDescent="0.25">
      <c r="A47" s="371" t="s">
        <v>251</v>
      </c>
      <c r="B47" s="372"/>
      <c r="C47" s="372"/>
      <c r="D47" s="372"/>
      <c r="E47" s="372"/>
      <c r="F47" s="372"/>
      <c r="G47" s="372"/>
      <c r="H47" s="372"/>
      <c r="I47" s="373"/>
      <c r="J47" s="170">
        <v>252284</v>
      </c>
      <c r="K47" s="171"/>
      <c r="L47" s="171"/>
      <c r="M47" s="171"/>
      <c r="N47" s="171"/>
      <c r="O47" s="171"/>
      <c r="P47" s="171"/>
      <c r="BT47" s="169"/>
      <c r="BU47" s="161" t="s">
        <v>251</v>
      </c>
    </row>
    <row r="48" spans="1:73" customFormat="1" ht="15" x14ac:dyDescent="0.25">
      <c r="A48" s="371" t="s">
        <v>252</v>
      </c>
      <c r="B48" s="372"/>
      <c r="C48" s="372"/>
      <c r="D48" s="372"/>
      <c r="E48" s="372"/>
      <c r="F48" s="372"/>
      <c r="G48" s="372"/>
      <c r="H48" s="372"/>
      <c r="I48" s="373"/>
      <c r="J48" s="170">
        <v>82039</v>
      </c>
      <c r="K48" s="171"/>
      <c r="L48" s="171"/>
      <c r="M48" s="171"/>
      <c r="N48" s="171"/>
      <c r="O48" s="171"/>
      <c r="P48" s="171"/>
      <c r="BT48" s="169"/>
      <c r="BU48" s="161" t="s">
        <v>252</v>
      </c>
    </row>
    <row r="49" spans="1:75" customFormat="1" ht="15" x14ac:dyDescent="0.25">
      <c r="A49" s="371" t="s">
        <v>253</v>
      </c>
      <c r="B49" s="372"/>
      <c r="C49" s="372"/>
      <c r="D49" s="372"/>
      <c r="E49" s="372"/>
      <c r="F49" s="372"/>
      <c r="G49" s="372"/>
      <c r="H49" s="372"/>
      <c r="I49" s="373"/>
      <c r="J49" s="170">
        <v>3841381</v>
      </c>
      <c r="K49" s="171"/>
      <c r="L49" s="171"/>
      <c r="M49" s="171"/>
      <c r="N49" s="171"/>
      <c r="O49" s="171"/>
      <c r="P49" s="171"/>
      <c r="BT49" s="169"/>
      <c r="BU49" s="161" t="s">
        <v>253</v>
      </c>
    </row>
    <row r="50" spans="1:75" customFormat="1" ht="15" x14ac:dyDescent="0.25">
      <c r="A50" s="371" t="s">
        <v>254</v>
      </c>
      <c r="B50" s="372"/>
      <c r="C50" s="372"/>
      <c r="D50" s="372"/>
      <c r="E50" s="372"/>
      <c r="F50" s="372"/>
      <c r="G50" s="372"/>
      <c r="H50" s="372"/>
      <c r="I50" s="373"/>
      <c r="J50" s="170">
        <v>6581180</v>
      </c>
      <c r="K50" s="171"/>
      <c r="L50" s="171"/>
      <c r="M50" s="171"/>
      <c r="N50" s="171"/>
      <c r="O50" s="171"/>
      <c r="P50" s="171"/>
      <c r="BT50" s="169"/>
      <c r="BU50" s="161" t="s">
        <v>254</v>
      </c>
    </row>
    <row r="51" spans="1:75" customFormat="1" ht="15" x14ac:dyDescent="0.25">
      <c r="A51" s="371" t="s">
        <v>263</v>
      </c>
      <c r="B51" s="372"/>
      <c r="C51" s="372"/>
      <c r="D51" s="372"/>
      <c r="E51" s="372"/>
      <c r="F51" s="372"/>
      <c r="G51" s="372"/>
      <c r="H51" s="372"/>
      <c r="I51" s="373"/>
      <c r="J51" s="170">
        <v>957054</v>
      </c>
      <c r="K51" s="171"/>
      <c r="L51" s="171"/>
      <c r="M51" s="171"/>
      <c r="N51" s="171"/>
      <c r="O51" s="171"/>
      <c r="P51" s="171"/>
      <c r="BT51" s="169"/>
      <c r="BU51" s="161" t="s">
        <v>263</v>
      </c>
    </row>
    <row r="52" spans="1:75" customFormat="1" ht="15" x14ac:dyDescent="0.25">
      <c r="A52" s="371" t="s">
        <v>264</v>
      </c>
      <c r="B52" s="372"/>
      <c r="C52" s="372"/>
      <c r="D52" s="372"/>
      <c r="E52" s="372"/>
      <c r="F52" s="372"/>
      <c r="G52" s="372"/>
      <c r="H52" s="372"/>
      <c r="I52" s="373"/>
      <c r="J52" s="170">
        <v>965347</v>
      </c>
      <c r="K52" s="171"/>
      <c r="L52" s="171"/>
      <c r="M52" s="171"/>
      <c r="N52" s="171"/>
      <c r="O52" s="171"/>
      <c r="P52" s="171"/>
      <c r="BT52" s="169"/>
      <c r="BU52" s="161" t="s">
        <v>264</v>
      </c>
    </row>
    <row r="53" spans="1:75" customFormat="1" ht="15" x14ac:dyDescent="0.25">
      <c r="A53" s="371" t="s">
        <v>265</v>
      </c>
      <c r="B53" s="372"/>
      <c r="C53" s="372"/>
      <c r="D53" s="372"/>
      <c r="E53" s="372"/>
      <c r="F53" s="372"/>
      <c r="G53" s="372"/>
      <c r="H53" s="372"/>
      <c r="I53" s="373"/>
      <c r="J53" s="170">
        <v>565114</v>
      </c>
      <c r="K53" s="171"/>
      <c r="L53" s="171"/>
      <c r="M53" s="171"/>
      <c r="N53" s="171"/>
      <c r="O53" s="171"/>
      <c r="P53" s="171"/>
      <c r="BT53" s="169"/>
      <c r="BU53" s="161" t="s">
        <v>265</v>
      </c>
    </row>
    <row r="54" spans="1:75" customFormat="1" ht="15" x14ac:dyDescent="0.25">
      <c r="A54" s="368" t="s">
        <v>266</v>
      </c>
      <c r="B54" s="369"/>
      <c r="C54" s="369"/>
      <c r="D54" s="369"/>
      <c r="E54" s="369"/>
      <c r="F54" s="369"/>
      <c r="G54" s="369"/>
      <c r="H54" s="369"/>
      <c r="I54" s="370"/>
      <c r="J54" s="172">
        <v>6581180</v>
      </c>
      <c r="K54" s="168"/>
      <c r="L54" s="168"/>
      <c r="M54" s="168"/>
      <c r="N54" s="168"/>
      <c r="O54" s="440">
        <v>1807.7045244000001</v>
      </c>
      <c r="P54" s="440">
        <v>120.23936930000001</v>
      </c>
      <c r="BT54" s="169"/>
      <c r="BV54" s="169" t="s">
        <v>266</v>
      </c>
    </row>
    <row r="55" spans="1:75" customFormat="1" ht="15" x14ac:dyDescent="0.25">
      <c r="A55" s="371" t="s">
        <v>267</v>
      </c>
      <c r="B55" s="372"/>
      <c r="C55" s="372"/>
      <c r="D55" s="372"/>
      <c r="E55" s="372"/>
      <c r="F55" s="372"/>
      <c r="G55" s="372"/>
      <c r="H55" s="372"/>
      <c r="I55" s="373"/>
      <c r="J55" s="171"/>
      <c r="K55" s="171"/>
      <c r="L55" s="171"/>
      <c r="M55" s="171"/>
      <c r="N55" s="171"/>
      <c r="O55" s="171"/>
      <c r="P55" s="171"/>
      <c r="BT55" s="169"/>
      <c r="BU55" s="161" t="s">
        <v>267</v>
      </c>
      <c r="BV55" s="169"/>
    </row>
    <row r="56" spans="1:75" customFormat="1" ht="22.5" x14ac:dyDescent="0.25">
      <c r="A56" s="371" t="s">
        <v>268</v>
      </c>
      <c r="B56" s="372"/>
      <c r="C56" s="372"/>
      <c r="D56" s="372"/>
      <c r="E56" s="372"/>
      <c r="F56" s="372"/>
      <c r="G56" s="372"/>
      <c r="H56" s="173" t="s">
        <v>276</v>
      </c>
      <c r="I56" s="174"/>
      <c r="J56" s="168"/>
      <c r="K56" s="168"/>
      <c r="L56" s="168"/>
      <c r="M56" s="168"/>
      <c r="N56" s="168"/>
      <c r="O56" s="168"/>
      <c r="P56" s="168"/>
      <c r="BT56" s="169"/>
      <c r="BV56" s="169"/>
      <c r="BW56" s="161" t="s">
        <v>268</v>
      </c>
    </row>
    <row r="57" spans="1:75" customFormat="1" ht="15" x14ac:dyDescent="0.25">
      <c r="A57" s="371" t="s">
        <v>270</v>
      </c>
      <c r="B57" s="372"/>
      <c r="C57" s="372"/>
      <c r="D57" s="372"/>
      <c r="E57" s="372"/>
      <c r="F57" s="372"/>
      <c r="G57" s="372"/>
      <c r="H57" s="173" t="s">
        <v>275</v>
      </c>
      <c r="I57" s="174"/>
      <c r="J57" s="168"/>
      <c r="K57" s="168"/>
      <c r="L57" s="168"/>
      <c r="M57" s="168"/>
      <c r="N57" s="168"/>
      <c r="O57" s="168"/>
      <c r="P57" s="168"/>
      <c r="BT57" s="169"/>
      <c r="BV57" s="169"/>
      <c r="BW57" s="161" t="s">
        <v>270</v>
      </c>
    </row>
    <row r="58" spans="1:75" customFormat="1" ht="3" customHeight="1" x14ac:dyDescent="0.25">
      <c r="A58" s="177"/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8"/>
      <c r="M58" s="178"/>
      <c r="N58" s="178"/>
      <c r="O58" s="179"/>
      <c r="P58" s="179"/>
    </row>
    <row r="59" spans="1:75" customFormat="1" ht="53.25" customHeight="1" x14ac:dyDescent="0.25">
      <c r="A59" s="132"/>
      <c r="B59" s="132"/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</row>
    <row r="60" spans="1:75" customFormat="1" ht="15" x14ac:dyDescent="0.25">
      <c r="A60" s="132"/>
      <c r="B60" s="132"/>
      <c r="C60" s="132"/>
      <c r="D60" s="132"/>
      <c r="E60" s="132"/>
      <c r="F60" s="132"/>
      <c r="G60" s="132"/>
      <c r="H60" s="136"/>
      <c r="I60" s="367"/>
      <c r="J60" s="367"/>
      <c r="K60" s="367"/>
      <c r="L60" s="132"/>
      <c r="M60" s="132"/>
      <c r="N60" s="132"/>
      <c r="O60" s="132"/>
      <c r="P60" s="132"/>
    </row>
    <row r="61" spans="1:75" customFormat="1" ht="15" x14ac:dyDescent="0.25">
      <c r="A61" s="132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</row>
    <row r="62" spans="1:75" customFormat="1" ht="15" x14ac:dyDescent="0.25">
      <c r="A62" s="132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</row>
  </sheetData>
  <mergeCells count="61">
    <mergeCell ref="A8:P8"/>
    <mergeCell ref="C9:G9"/>
    <mergeCell ref="E14:P14"/>
    <mergeCell ref="A16:A18"/>
    <mergeCell ref="B16:B18"/>
    <mergeCell ref="C16:E18"/>
    <mergeCell ref="F16:F18"/>
    <mergeCell ref="G16:H16"/>
    <mergeCell ref="I16:N16"/>
    <mergeCell ref="O16:O18"/>
    <mergeCell ref="P16:P18"/>
    <mergeCell ref="G17:G18"/>
    <mergeCell ref="H17:H18"/>
    <mergeCell ref="I17:I18"/>
    <mergeCell ref="J17:J18"/>
    <mergeCell ref="K17:N17"/>
    <mergeCell ref="A2:P2"/>
    <mergeCell ref="A3:P3"/>
    <mergeCell ref="A5:P5"/>
    <mergeCell ref="A6:P6"/>
    <mergeCell ref="A7:P7"/>
    <mergeCell ref="C19:E19"/>
    <mergeCell ref="A20:P20"/>
    <mergeCell ref="C21:E21"/>
    <mergeCell ref="C22:E22"/>
    <mergeCell ref="C23:E23"/>
    <mergeCell ref="C36:E36"/>
    <mergeCell ref="C37:E37"/>
    <mergeCell ref="C38:E38"/>
    <mergeCell ref="C24:E24"/>
    <mergeCell ref="C25:E25"/>
    <mergeCell ref="C26:E26"/>
    <mergeCell ref="C27:E27"/>
    <mergeCell ref="C28:E28"/>
    <mergeCell ref="C34:E34"/>
    <mergeCell ref="C35:E35"/>
    <mergeCell ref="C29:E29"/>
    <mergeCell ref="C30:E30"/>
    <mergeCell ref="C31:E31"/>
    <mergeCell ref="C32:E32"/>
    <mergeCell ref="C33:E33"/>
    <mergeCell ref="A42:I42"/>
    <mergeCell ref="A43:I43"/>
    <mergeCell ref="C39:E39"/>
    <mergeCell ref="C40:E40"/>
    <mergeCell ref="C41:E41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  <mergeCell ref="A53:I53"/>
    <mergeCell ref="I60:K60"/>
    <mergeCell ref="A54:I54"/>
    <mergeCell ref="A55:I55"/>
    <mergeCell ref="A56:G56"/>
    <mergeCell ref="A57:G5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B60"/>
  <sheetViews>
    <sheetView tabSelected="1" workbookViewId="0">
      <selection activeCell="BC16" sqref="BC16"/>
    </sheetView>
  </sheetViews>
  <sheetFormatPr defaultColWidth="9.140625" defaultRowHeight="11.25" customHeight="1" x14ac:dyDescent="0.2"/>
  <cols>
    <col min="1" max="1" width="6.7109375" style="185" customWidth="1"/>
    <col min="2" max="2" width="22.42578125" style="185" customWidth="1"/>
    <col min="3" max="3" width="34.28515625" style="185" customWidth="1"/>
    <col min="4" max="8" width="19.85546875" style="185" customWidth="1"/>
    <col min="9" max="13" width="113.7109375" style="243" hidden="1" customWidth="1"/>
    <col min="14" max="19" width="136.140625" style="244" hidden="1" customWidth="1"/>
    <col min="20" max="26" width="156" style="186" hidden="1" customWidth="1"/>
    <col min="27" max="27" width="162.7109375" style="245" hidden="1" customWidth="1"/>
    <col min="28" max="30" width="56.7109375" style="246" hidden="1" customWidth="1"/>
    <col min="31" max="32" width="54.140625" style="247" hidden="1" customWidth="1"/>
    <col min="33" max="40" width="79.42578125" style="246" hidden="1" customWidth="1"/>
    <col min="41" max="44" width="83.28515625" style="247" hidden="1" customWidth="1"/>
    <col min="45" max="48" width="79.42578125" style="246" hidden="1" customWidth="1"/>
    <col min="49" max="50" width="54.140625" style="247" hidden="1" customWidth="1"/>
    <col min="51" max="54" width="79.42578125" style="246" hidden="1" customWidth="1"/>
    <col min="55" max="16384" width="9.140625" style="185"/>
  </cols>
  <sheetData>
    <row r="1" spans="1:19" x14ac:dyDescent="0.2">
      <c r="H1" s="242" t="s">
        <v>720</v>
      </c>
    </row>
    <row r="2" spans="1:19" x14ac:dyDescent="0.2">
      <c r="A2" s="190"/>
      <c r="B2" s="190"/>
      <c r="C2" s="190"/>
      <c r="D2" s="190"/>
      <c r="E2" s="190"/>
      <c r="F2" s="190"/>
      <c r="G2" s="190"/>
      <c r="H2" s="225" t="s">
        <v>19</v>
      </c>
    </row>
    <row r="3" spans="1:19" x14ac:dyDescent="0.2">
      <c r="A3" s="190"/>
      <c r="B3" s="190"/>
      <c r="C3" s="190"/>
      <c r="D3" s="190"/>
      <c r="E3" s="190"/>
      <c r="F3" s="190"/>
      <c r="G3" s="190"/>
      <c r="H3" s="242"/>
    </row>
    <row r="4" spans="1:19" x14ac:dyDescent="0.2">
      <c r="A4" s="190"/>
      <c r="B4" s="190" t="s">
        <v>20</v>
      </c>
      <c r="C4" s="438" t="s">
        <v>38</v>
      </c>
      <c r="D4" s="438"/>
      <c r="E4" s="438"/>
      <c r="F4" s="438"/>
      <c r="G4" s="438"/>
      <c r="H4" s="190"/>
      <c r="I4" s="248" t="s">
        <v>21</v>
      </c>
      <c r="J4" s="248" t="s">
        <v>0</v>
      </c>
      <c r="K4" s="248" t="s">
        <v>0</v>
      </c>
      <c r="L4" s="248" t="s">
        <v>0</v>
      </c>
      <c r="M4" s="248" t="s">
        <v>0</v>
      </c>
    </row>
    <row r="5" spans="1:19" ht="10.5" customHeight="1" x14ac:dyDescent="0.2">
      <c r="A5" s="190"/>
      <c r="B5" s="190"/>
      <c r="C5" s="319" t="s">
        <v>22</v>
      </c>
      <c r="D5" s="319"/>
      <c r="E5" s="319"/>
      <c r="F5" s="319"/>
      <c r="G5" s="319"/>
      <c r="H5" s="190"/>
    </row>
    <row r="6" spans="1:19" ht="17.25" customHeight="1" x14ac:dyDescent="0.2">
      <c r="A6" s="190"/>
      <c r="B6" s="190" t="s">
        <v>744</v>
      </c>
      <c r="C6" s="249"/>
      <c r="D6" s="249"/>
      <c r="E6" s="249"/>
      <c r="F6" s="249"/>
      <c r="G6" s="249"/>
      <c r="H6" s="190"/>
    </row>
    <row r="7" spans="1:19" ht="17.25" customHeight="1" x14ac:dyDescent="0.2">
      <c r="A7" s="190"/>
      <c r="B7" s="190"/>
      <c r="C7" s="249"/>
      <c r="D7" s="249"/>
      <c r="E7" s="249"/>
      <c r="F7" s="249"/>
      <c r="G7" s="249"/>
      <c r="H7" s="190"/>
    </row>
    <row r="8" spans="1:19" ht="17.25" customHeight="1" x14ac:dyDescent="0.2">
      <c r="A8" s="190"/>
      <c r="B8" s="250" t="s">
        <v>735</v>
      </c>
      <c r="C8" s="249"/>
      <c r="D8" s="249"/>
      <c r="E8" s="249"/>
      <c r="F8" s="249"/>
      <c r="G8" s="249"/>
      <c r="H8" s="190"/>
    </row>
    <row r="9" spans="1:19" ht="17.25" customHeight="1" x14ac:dyDescent="0.2">
      <c r="A9" s="190"/>
      <c r="B9" s="190"/>
      <c r="C9" s="320"/>
      <c r="D9" s="320"/>
      <c r="E9" s="320"/>
      <c r="F9" s="320"/>
      <c r="G9" s="320"/>
      <c r="H9" s="190"/>
    </row>
    <row r="10" spans="1:19" ht="11.25" customHeight="1" x14ac:dyDescent="0.25">
      <c r="A10" s="251"/>
      <c r="B10" s="251"/>
      <c r="C10" s="319" t="s">
        <v>23</v>
      </c>
      <c r="D10" s="319"/>
      <c r="E10" s="319"/>
      <c r="F10" s="319"/>
      <c r="G10" s="319"/>
      <c r="H10" s="251"/>
    </row>
    <row r="11" spans="1:19" ht="11.25" customHeight="1" x14ac:dyDescent="0.25">
      <c r="A11" s="251"/>
      <c r="B11" s="251"/>
      <c r="C11" s="249"/>
      <c r="D11" s="249"/>
      <c r="E11" s="249"/>
      <c r="F11" s="249"/>
      <c r="G11" s="249"/>
      <c r="H11" s="251"/>
    </row>
    <row r="12" spans="1:19" ht="18" x14ac:dyDescent="0.25">
      <c r="A12" s="251"/>
      <c r="B12" s="321" t="s">
        <v>745</v>
      </c>
      <c r="C12" s="321"/>
      <c r="D12" s="321"/>
      <c r="E12" s="321"/>
      <c r="F12" s="321"/>
      <c r="G12" s="321"/>
      <c r="H12" s="251"/>
    </row>
    <row r="13" spans="1:19" ht="11.25" customHeight="1" x14ac:dyDescent="0.25">
      <c r="A13" s="251"/>
      <c r="B13" s="251"/>
      <c r="C13" s="249"/>
      <c r="D13" s="249"/>
      <c r="E13" s="249"/>
      <c r="F13" s="249"/>
      <c r="G13" s="249"/>
      <c r="H13" s="251"/>
    </row>
    <row r="14" spans="1:19" ht="11.25" customHeight="1" x14ac:dyDescent="0.25">
      <c r="A14" s="251"/>
      <c r="B14" s="251"/>
      <c r="C14" s="249"/>
      <c r="D14" s="249"/>
      <c r="E14" s="249"/>
      <c r="F14" s="249"/>
      <c r="G14" s="249"/>
      <c r="H14" s="251"/>
    </row>
    <row r="15" spans="1:19" ht="11.25" customHeight="1" x14ac:dyDescent="0.25">
      <c r="A15" s="251"/>
      <c r="B15" s="251"/>
      <c r="C15" s="249"/>
      <c r="D15" s="249"/>
      <c r="E15" s="249"/>
      <c r="F15" s="249"/>
      <c r="G15" s="249"/>
      <c r="H15" s="251"/>
    </row>
    <row r="16" spans="1:19" ht="39.75" customHeight="1" x14ac:dyDescent="0.2">
      <c r="A16" s="191"/>
      <c r="B16" s="439" t="s">
        <v>740</v>
      </c>
      <c r="C16" s="439"/>
      <c r="D16" s="439"/>
      <c r="E16" s="439"/>
      <c r="F16" s="439"/>
      <c r="G16" s="439"/>
      <c r="H16" s="191"/>
      <c r="N16" s="252" t="s">
        <v>705</v>
      </c>
      <c r="O16" s="252" t="s">
        <v>0</v>
      </c>
      <c r="P16" s="252" t="s">
        <v>0</v>
      </c>
      <c r="Q16" s="252" t="s">
        <v>0</v>
      </c>
      <c r="R16" s="252" t="s">
        <v>0</v>
      </c>
      <c r="S16" s="252" t="s">
        <v>0</v>
      </c>
    </row>
    <row r="17" spans="1:54" ht="13.5" customHeight="1" x14ac:dyDescent="0.2">
      <c r="A17" s="253"/>
      <c r="B17" s="325" t="s">
        <v>1</v>
      </c>
      <c r="C17" s="325"/>
      <c r="D17" s="325"/>
      <c r="E17" s="325"/>
      <c r="F17" s="325"/>
      <c r="G17" s="325"/>
      <c r="H17" s="253"/>
    </row>
    <row r="18" spans="1:54" ht="9.75" customHeight="1" x14ac:dyDescent="0.2">
      <c r="A18" s="190"/>
      <c r="B18" s="190"/>
      <c r="C18" s="190"/>
      <c r="D18" s="254"/>
      <c r="E18" s="254"/>
      <c r="F18" s="254"/>
      <c r="G18" s="255"/>
      <c r="H18" s="255"/>
    </row>
    <row r="19" spans="1:54" x14ac:dyDescent="0.2">
      <c r="A19" s="256"/>
      <c r="B19" s="326" t="s">
        <v>743</v>
      </c>
      <c r="C19" s="326"/>
      <c r="D19" s="326"/>
      <c r="E19" s="326"/>
      <c r="F19" s="326"/>
      <c r="G19" s="326"/>
      <c r="H19" s="326"/>
      <c r="T19" s="191" t="s">
        <v>721</v>
      </c>
      <c r="U19" s="191" t="s">
        <v>0</v>
      </c>
      <c r="V19" s="191" t="s">
        <v>0</v>
      </c>
      <c r="W19" s="191" t="s">
        <v>0</v>
      </c>
      <c r="X19" s="191" t="s">
        <v>0</v>
      </c>
      <c r="Y19" s="191" t="s">
        <v>0</v>
      </c>
      <c r="Z19" s="191" t="s">
        <v>0</v>
      </c>
    </row>
    <row r="20" spans="1:54" ht="9.75" customHeight="1" x14ac:dyDescent="0.2">
      <c r="A20" s="190"/>
      <c r="B20" s="190"/>
      <c r="C20" s="190"/>
      <c r="D20" s="249"/>
      <c r="E20" s="249"/>
      <c r="F20" s="249"/>
      <c r="G20" s="249"/>
      <c r="H20" s="249"/>
    </row>
    <row r="21" spans="1:54" ht="16.5" customHeight="1" x14ac:dyDescent="0.2">
      <c r="A21" s="327" t="s">
        <v>2</v>
      </c>
      <c r="B21" s="327" t="s">
        <v>3</v>
      </c>
      <c r="C21" s="327" t="s">
        <v>722</v>
      </c>
      <c r="D21" s="330" t="s">
        <v>18</v>
      </c>
      <c r="E21" s="331"/>
      <c r="F21" s="331"/>
      <c r="G21" s="331"/>
      <c r="H21" s="332"/>
      <c r="I21" s="257"/>
    </row>
    <row r="22" spans="1:54" ht="58.5" customHeight="1" x14ac:dyDescent="0.2">
      <c r="A22" s="328"/>
      <c r="B22" s="328"/>
      <c r="C22" s="328"/>
      <c r="D22" s="327" t="s">
        <v>723</v>
      </c>
      <c r="E22" s="327" t="s">
        <v>724</v>
      </c>
      <c r="F22" s="327" t="s">
        <v>725</v>
      </c>
      <c r="G22" s="327" t="s">
        <v>726</v>
      </c>
      <c r="H22" s="327" t="s">
        <v>4</v>
      </c>
      <c r="I22" s="257"/>
    </row>
    <row r="23" spans="1:54" ht="3.75" customHeight="1" x14ac:dyDescent="0.2">
      <c r="A23" s="329"/>
      <c r="B23" s="329"/>
      <c r="C23" s="329"/>
      <c r="D23" s="329"/>
      <c r="E23" s="329"/>
      <c r="F23" s="329"/>
      <c r="G23" s="329"/>
      <c r="H23" s="329"/>
      <c r="I23" s="257"/>
    </row>
    <row r="24" spans="1:54" x14ac:dyDescent="0.2">
      <c r="A24" s="211">
        <v>1</v>
      </c>
      <c r="B24" s="211">
        <v>2</v>
      </c>
      <c r="C24" s="211">
        <v>3</v>
      </c>
      <c r="D24" s="211">
        <v>4</v>
      </c>
      <c r="E24" s="211">
        <v>5</v>
      </c>
      <c r="F24" s="211">
        <v>6</v>
      </c>
      <c r="G24" s="211">
        <v>7</v>
      </c>
      <c r="H24" s="211">
        <v>8</v>
      </c>
      <c r="I24" s="257"/>
    </row>
    <row r="25" spans="1:54" s="264" customFormat="1" ht="14.25" x14ac:dyDescent="0.2">
      <c r="A25" s="322" t="s">
        <v>24</v>
      </c>
      <c r="B25" s="323"/>
      <c r="C25" s="323"/>
      <c r="D25" s="323"/>
      <c r="E25" s="323"/>
      <c r="F25" s="323"/>
      <c r="G25" s="323"/>
      <c r="H25" s="324"/>
      <c r="I25" s="258"/>
      <c r="J25" s="258"/>
      <c r="K25" s="258"/>
      <c r="L25" s="258"/>
      <c r="M25" s="258"/>
      <c r="N25" s="259"/>
      <c r="O25" s="259"/>
      <c r="P25" s="259"/>
      <c r="Q25" s="259"/>
      <c r="R25" s="259"/>
      <c r="S25" s="259"/>
      <c r="T25" s="260"/>
      <c r="U25" s="260"/>
      <c r="V25" s="260"/>
      <c r="W25" s="260"/>
      <c r="X25" s="260"/>
      <c r="Y25" s="260"/>
      <c r="Z25" s="260"/>
      <c r="AA25" s="261" t="s">
        <v>24</v>
      </c>
      <c r="AB25" s="262"/>
      <c r="AC25" s="262"/>
      <c r="AD25" s="262"/>
      <c r="AE25" s="263"/>
      <c r="AF25" s="263"/>
      <c r="AG25" s="262"/>
      <c r="AH25" s="262"/>
      <c r="AI25" s="262"/>
      <c r="AJ25" s="262"/>
      <c r="AK25" s="262"/>
      <c r="AL25" s="262"/>
      <c r="AM25" s="262"/>
      <c r="AN25" s="262"/>
      <c r="AO25" s="263"/>
      <c r="AP25" s="263"/>
      <c r="AQ25" s="263"/>
      <c r="AR25" s="263"/>
      <c r="AS25" s="262"/>
      <c r="AT25" s="262"/>
      <c r="AU25" s="262"/>
      <c r="AV25" s="262"/>
      <c r="AW25" s="263"/>
      <c r="AX25" s="263"/>
      <c r="AY25" s="262"/>
      <c r="AZ25" s="262"/>
      <c r="BA25" s="262"/>
      <c r="BB25" s="262"/>
    </row>
    <row r="26" spans="1:54" s="264" customFormat="1" ht="33.75" x14ac:dyDescent="0.2">
      <c r="A26" s="212" t="s">
        <v>5</v>
      </c>
      <c r="B26" s="449" t="s">
        <v>86</v>
      </c>
      <c r="C26" s="265" t="s">
        <v>704</v>
      </c>
      <c r="D26" s="266">
        <v>3095.7359999999999</v>
      </c>
      <c r="E26" s="267">
        <v>7.4999999999999997E-2</v>
      </c>
      <c r="F26" s="268"/>
      <c r="G26" s="268"/>
      <c r="H26" s="266">
        <v>3095.8110000000001</v>
      </c>
      <c r="I26" s="258"/>
      <c r="J26" s="258"/>
      <c r="K26" s="258"/>
      <c r="L26" s="258"/>
      <c r="M26" s="258"/>
      <c r="N26" s="259"/>
      <c r="O26" s="259"/>
      <c r="P26" s="259"/>
      <c r="Q26" s="259"/>
      <c r="R26" s="259"/>
      <c r="S26" s="259"/>
      <c r="T26" s="260"/>
      <c r="U26" s="260"/>
      <c r="V26" s="260"/>
      <c r="W26" s="260"/>
      <c r="X26" s="260"/>
      <c r="Y26" s="260"/>
      <c r="Z26" s="260"/>
      <c r="AA26" s="261"/>
      <c r="AB26" s="262"/>
      <c r="AC26" s="262"/>
      <c r="AD26" s="262"/>
      <c r="AE26" s="263"/>
      <c r="AF26" s="263"/>
      <c r="AG26" s="262"/>
      <c r="AH26" s="262"/>
      <c r="AI26" s="262"/>
      <c r="AJ26" s="262"/>
      <c r="AK26" s="262"/>
      <c r="AL26" s="262"/>
      <c r="AM26" s="262"/>
      <c r="AN26" s="262"/>
      <c r="AO26" s="263"/>
      <c r="AP26" s="263"/>
      <c r="AQ26" s="263"/>
      <c r="AR26" s="263"/>
      <c r="AS26" s="262"/>
      <c r="AT26" s="262"/>
      <c r="AU26" s="262"/>
      <c r="AV26" s="262"/>
      <c r="AW26" s="263"/>
      <c r="AX26" s="263"/>
      <c r="AY26" s="262"/>
      <c r="AZ26" s="262"/>
      <c r="BA26" s="262"/>
      <c r="BB26" s="262"/>
    </row>
    <row r="27" spans="1:54" s="264" customFormat="1" ht="45" x14ac:dyDescent="0.2">
      <c r="A27" s="212" t="s">
        <v>6</v>
      </c>
      <c r="B27" s="449" t="s">
        <v>85</v>
      </c>
      <c r="C27" s="265" t="s">
        <v>703</v>
      </c>
      <c r="D27" s="209">
        <v>6581.18</v>
      </c>
      <c r="E27" s="268"/>
      <c r="F27" s="268"/>
      <c r="G27" s="268"/>
      <c r="H27" s="209">
        <v>6581.18</v>
      </c>
      <c r="I27" s="258"/>
      <c r="J27" s="258"/>
      <c r="K27" s="258"/>
      <c r="L27" s="258"/>
      <c r="M27" s="258"/>
      <c r="N27" s="259"/>
      <c r="O27" s="259"/>
      <c r="P27" s="259"/>
      <c r="Q27" s="259"/>
      <c r="R27" s="259"/>
      <c r="S27" s="259"/>
      <c r="T27" s="260"/>
      <c r="U27" s="260"/>
      <c r="V27" s="260"/>
      <c r="W27" s="260"/>
      <c r="X27" s="260"/>
      <c r="Y27" s="260"/>
      <c r="Z27" s="260"/>
      <c r="AA27" s="261"/>
      <c r="AB27" s="262"/>
      <c r="AC27" s="262"/>
      <c r="AD27" s="262"/>
      <c r="AE27" s="263"/>
      <c r="AF27" s="263"/>
      <c r="AG27" s="262"/>
      <c r="AH27" s="262"/>
      <c r="AI27" s="262"/>
      <c r="AJ27" s="262"/>
      <c r="AK27" s="262"/>
      <c r="AL27" s="262"/>
      <c r="AM27" s="262"/>
      <c r="AN27" s="262"/>
      <c r="AO27" s="263"/>
      <c r="AP27" s="263"/>
      <c r="AQ27" s="263"/>
      <c r="AR27" s="263"/>
      <c r="AS27" s="262"/>
      <c r="AT27" s="262"/>
      <c r="AU27" s="262"/>
      <c r="AV27" s="262"/>
      <c r="AW27" s="263"/>
      <c r="AX27" s="263"/>
      <c r="AY27" s="262"/>
      <c r="AZ27" s="262"/>
      <c r="BA27" s="262"/>
      <c r="BB27" s="262"/>
    </row>
    <row r="28" spans="1:54" s="264" customFormat="1" ht="33.75" x14ac:dyDescent="0.2">
      <c r="A28" s="212" t="s">
        <v>7</v>
      </c>
      <c r="B28" s="449" t="s">
        <v>90</v>
      </c>
      <c r="C28" s="265" t="s">
        <v>702</v>
      </c>
      <c r="D28" s="209">
        <v>19695.57</v>
      </c>
      <c r="E28" s="267">
        <v>124.855</v>
      </c>
      <c r="F28" s="207">
        <v>318.39</v>
      </c>
      <c r="G28" s="268"/>
      <c r="H28" s="266">
        <v>20138.814999999999</v>
      </c>
      <c r="I28" s="258"/>
      <c r="J28" s="258"/>
      <c r="K28" s="258"/>
      <c r="L28" s="258"/>
      <c r="M28" s="258"/>
      <c r="N28" s="259"/>
      <c r="O28" s="259"/>
      <c r="P28" s="259"/>
      <c r="Q28" s="259"/>
      <c r="R28" s="259"/>
      <c r="S28" s="259"/>
      <c r="T28" s="260"/>
      <c r="U28" s="260"/>
      <c r="V28" s="260"/>
      <c r="W28" s="260"/>
      <c r="X28" s="260"/>
      <c r="Y28" s="260"/>
      <c r="Z28" s="260"/>
      <c r="AA28" s="261"/>
      <c r="AB28" s="262"/>
      <c r="AC28" s="262"/>
      <c r="AD28" s="262"/>
      <c r="AE28" s="263"/>
      <c r="AF28" s="263"/>
      <c r="AG28" s="262"/>
      <c r="AH28" s="262"/>
      <c r="AI28" s="262"/>
      <c r="AJ28" s="262"/>
      <c r="AK28" s="262"/>
      <c r="AL28" s="262"/>
      <c r="AM28" s="262"/>
      <c r="AN28" s="262"/>
      <c r="AO28" s="263"/>
      <c r="AP28" s="263"/>
      <c r="AQ28" s="263"/>
      <c r="AR28" s="263"/>
      <c r="AS28" s="262"/>
      <c r="AT28" s="262"/>
      <c r="AU28" s="262"/>
      <c r="AV28" s="262"/>
      <c r="AW28" s="263"/>
      <c r="AX28" s="263"/>
      <c r="AY28" s="262"/>
      <c r="AZ28" s="262"/>
      <c r="BA28" s="262"/>
      <c r="BB28" s="262"/>
    </row>
    <row r="29" spans="1:54" s="264" customFormat="1" ht="45" x14ac:dyDescent="0.2">
      <c r="A29" s="212" t="s">
        <v>8</v>
      </c>
      <c r="B29" s="449" t="s">
        <v>751</v>
      </c>
      <c r="C29" s="265" t="s">
        <v>701</v>
      </c>
      <c r="D29" s="266">
        <v>1105.058</v>
      </c>
      <c r="E29" s="268"/>
      <c r="F29" s="268"/>
      <c r="G29" s="268"/>
      <c r="H29" s="266">
        <v>1105.058</v>
      </c>
      <c r="I29" s="258"/>
      <c r="J29" s="258"/>
      <c r="K29" s="258"/>
      <c r="L29" s="258"/>
      <c r="M29" s="258"/>
      <c r="N29" s="259"/>
      <c r="O29" s="259"/>
      <c r="P29" s="259"/>
      <c r="Q29" s="259"/>
      <c r="R29" s="259"/>
      <c r="S29" s="259"/>
      <c r="T29" s="260"/>
      <c r="U29" s="260"/>
      <c r="V29" s="260"/>
      <c r="W29" s="260"/>
      <c r="X29" s="260"/>
      <c r="Y29" s="260"/>
      <c r="Z29" s="260"/>
      <c r="AA29" s="261"/>
      <c r="AB29" s="262"/>
      <c r="AC29" s="262"/>
      <c r="AD29" s="262"/>
      <c r="AE29" s="263"/>
      <c r="AF29" s="263"/>
      <c r="AG29" s="262"/>
      <c r="AH29" s="262"/>
      <c r="AI29" s="262"/>
      <c r="AJ29" s="262"/>
      <c r="AK29" s="262"/>
      <c r="AL29" s="262"/>
      <c r="AM29" s="262"/>
      <c r="AN29" s="262"/>
      <c r="AO29" s="263"/>
      <c r="AP29" s="263"/>
      <c r="AQ29" s="263"/>
      <c r="AR29" s="263"/>
      <c r="AS29" s="262"/>
      <c r="AT29" s="262"/>
      <c r="AU29" s="262"/>
      <c r="AV29" s="262"/>
      <c r="AW29" s="263"/>
      <c r="AX29" s="263"/>
      <c r="AY29" s="262"/>
      <c r="AZ29" s="262"/>
      <c r="BA29" s="262"/>
      <c r="BB29" s="262"/>
    </row>
    <row r="30" spans="1:54" s="264" customFormat="1" ht="45" x14ac:dyDescent="0.2">
      <c r="A30" s="212" t="s">
        <v>9</v>
      </c>
      <c r="B30" s="449" t="s">
        <v>752</v>
      </c>
      <c r="C30" s="265" t="s">
        <v>700</v>
      </c>
      <c r="D30" s="269">
        <v>287.29108000000002</v>
      </c>
      <c r="E30" s="268"/>
      <c r="F30" s="268"/>
      <c r="G30" s="268"/>
      <c r="H30" s="269">
        <v>287.29108000000002</v>
      </c>
      <c r="I30" s="258"/>
      <c r="J30" s="258"/>
      <c r="K30" s="258"/>
      <c r="L30" s="258"/>
      <c r="M30" s="258"/>
      <c r="N30" s="259"/>
      <c r="O30" s="259"/>
      <c r="P30" s="259"/>
      <c r="Q30" s="259"/>
      <c r="R30" s="259"/>
      <c r="S30" s="259"/>
      <c r="T30" s="260"/>
      <c r="U30" s="260"/>
      <c r="V30" s="260"/>
      <c r="W30" s="260"/>
      <c r="X30" s="260"/>
      <c r="Y30" s="260"/>
      <c r="Z30" s="260"/>
      <c r="AA30" s="261"/>
      <c r="AB30" s="262"/>
      <c r="AC30" s="262"/>
      <c r="AD30" s="262"/>
      <c r="AE30" s="263"/>
      <c r="AF30" s="263"/>
      <c r="AG30" s="262"/>
      <c r="AH30" s="262"/>
      <c r="AI30" s="262"/>
      <c r="AJ30" s="262"/>
      <c r="AK30" s="262"/>
      <c r="AL30" s="262"/>
      <c r="AM30" s="262"/>
      <c r="AN30" s="262"/>
      <c r="AO30" s="263"/>
      <c r="AP30" s="263"/>
      <c r="AQ30" s="263"/>
      <c r="AR30" s="263"/>
      <c r="AS30" s="262"/>
      <c r="AT30" s="262"/>
      <c r="AU30" s="262"/>
      <c r="AV30" s="262"/>
      <c r="AW30" s="263"/>
      <c r="AX30" s="263"/>
      <c r="AY30" s="262"/>
      <c r="AZ30" s="262"/>
      <c r="BA30" s="262"/>
      <c r="BB30" s="262"/>
    </row>
    <row r="31" spans="1:54" s="264" customFormat="1" ht="33.75" x14ac:dyDescent="0.2">
      <c r="A31" s="212" t="s">
        <v>10</v>
      </c>
      <c r="B31" s="449" t="s">
        <v>87</v>
      </c>
      <c r="C31" s="265" t="s">
        <v>699</v>
      </c>
      <c r="D31" s="266">
        <v>3140.2069999999999</v>
      </c>
      <c r="E31" s="268"/>
      <c r="F31" s="268"/>
      <c r="G31" s="268"/>
      <c r="H31" s="266">
        <v>3140.2069999999999</v>
      </c>
      <c r="I31" s="258"/>
      <c r="J31" s="258"/>
      <c r="K31" s="258"/>
      <c r="L31" s="258"/>
      <c r="M31" s="258"/>
      <c r="N31" s="259"/>
      <c r="O31" s="259"/>
      <c r="P31" s="259"/>
      <c r="Q31" s="259"/>
      <c r="R31" s="259"/>
      <c r="S31" s="259"/>
      <c r="T31" s="260"/>
      <c r="U31" s="260"/>
      <c r="V31" s="260"/>
      <c r="W31" s="260"/>
      <c r="X31" s="260"/>
      <c r="Y31" s="260"/>
      <c r="Z31" s="260"/>
      <c r="AA31" s="261"/>
      <c r="AB31" s="262"/>
      <c r="AC31" s="262"/>
      <c r="AD31" s="262"/>
      <c r="AE31" s="263"/>
      <c r="AF31" s="263"/>
      <c r="AG31" s="262"/>
      <c r="AH31" s="262"/>
      <c r="AI31" s="262"/>
      <c r="AJ31" s="262"/>
      <c r="AK31" s="262"/>
      <c r="AL31" s="262"/>
      <c r="AM31" s="262"/>
      <c r="AN31" s="262"/>
      <c r="AO31" s="263"/>
      <c r="AP31" s="263"/>
      <c r="AQ31" s="263"/>
      <c r="AR31" s="263"/>
      <c r="AS31" s="262"/>
      <c r="AT31" s="262"/>
      <c r="AU31" s="262"/>
      <c r="AV31" s="262"/>
      <c r="AW31" s="263"/>
      <c r="AX31" s="263"/>
      <c r="AY31" s="262"/>
      <c r="AZ31" s="262"/>
      <c r="BA31" s="262"/>
      <c r="BB31" s="262"/>
    </row>
    <row r="32" spans="1:54" s="264" customFormat="1" ht="33.75" x14ac:dyDescent="0.2">
      <c r="A32" s="212" t="s">
        <v>144</v>
      </c>
      <c r="B32" s="449" t="s">
        <v>88</v>
      </c>
      <c r="C32" s="265" t="s">
        <v>698</v>
      </c>
      <c r="D32" s="266">
        <v>1456.742</v>
      </c>
      <c r="E32" s="268"/>
      <c r="F32" s="268"/>
      <c r="G32" s="268"/>
      <c r="H32" s="266">
        <v>1456.742</v>
      </c>
      <c r="I32" s="258"/>
      <c r="J32" s="258"/>
      <c r="K32" s="258"/>
      <c r="L32" s="258"/>
      <c r="M32" s="258"/>
      <c r="N32" s="259"/>
      <c r="O32" s="259"/>
      <c r="P32" s="259"/>
      <c r="Q32" s="259"/>
      <c r="R32" s="259"/>
      <c r="S32" s="259"/>
      <c r="T32" s="260"/>
      <c r="U32" s="260"/>
      <c r="V32" s="260"/>
      <c r="W32" s="260"/>
      <c r="X32" s="260"/>
      <c r="Y32" s="260"/>
      <c r="Z32" s="260"/>
      <c r="AA32" s="261"/>
      <c r="AB32" s="262"/>
      <c r="AC32" s="262"/>
      <c r="AD32" s="262"/>
      <c r="AE32" s="263"/>
      <c r="AF32" s="263"/>
      <c r="AG32" s="262"/>
      <c r="AH32" s="262"/>
      <c r="AI32" s="262"/>
      <c r="AJ32" s="262"/>
      <c r="AK32" s="262"/>
      <c r="AL32" s="262"/>
      <c r="AM32" s="262"/>
      <c r="AN32" s="262"/>
      <c r="AO32" s="263"/>
      <c r="AP32" s="263"/>
      <c r="AQ32" s="263"/>
      <c r="AR32" s="263"/>
      <c r="AS32" s="262"/>
      <c r="AT32" s="262"/>
      <c r="AU32" s="262"/>
      <c r="AV32" s="262"/>
      <c r="AW32" s="263"/>
      <c r="AX32" s="263"/>
      <c r="AY32" s="262"/>
      <c r="AZ32" s="262"/>
      <c r="BA32" s="262"/>
      <c r="BB32" s="262"/>
    </row>
    <row r="33" spans="1:54" s="264" customFormat="1" ht="33.75" x14ac:dyDescent="0.2">
      <c r="A33" s="212" t="s">
        <v>11</v>
      </c>
      <c r="B33" s="449" t="s">
        <v>89</v>
      </c>
      <c r="C33" s="265" t="s">
        <v>697</v>
      </c>
      <c r="D33" s="209">
        <v>29377.91</v>
      </c>
      <c r="E33" s="207">
        <v>19.68</v>
      </c>
      <c r="F33" s="267">
        <v>180.48099999999999</v>
      </c>
      <c r="G33" s="268"/>
      <c r="H33" s="266">
        <v>29578.071</v>
      </c>
      <c r="I33" s="258"/>
      <c r="J33" s="258"/>
      <c r="K33" s="258"/>
      <c r="L33" s="258"/>
      <c r="M33" s="258"/>
      <c r="N33" s="259"/>
      <c r="O33" s="259"/>
      <c r="P33" s="259"/>
      <c r="Q33" s="259"/>
      <c r="R33" s="259"/>
      <c r="S33" s="259"/>
      <c r="T33" s="260"/>
      <c r="U33" s="260"/>
      <c r="V33" s="260"/>
      <c r="W33" s="260"/>
      <c r="X33" s="260"/>
      <c r="Y33" s="260"/>
      <c r="Z33" s="260"/>
      <c r="AA33" s="261"/>
      <c r="AB33" s="262"/>
      <c r="AC33" s="262"/>
      <c r="AD33" s="262"/>
      <c r="AE33" s="263"/>
      <c r="AF33" s="263"/>
      <c r="AG33" s="262"/>
      <c r="AH33" s="262"/>
      <c r="AI33" s="262"/>
      <c r="AJ33" s="262"/>
      <c r="AK33" s="262"/>
      <c r="AL33" s="262"/>
      <c r="AM33" s="262"/>
      <c r="AN33" s="262"/>
      <c r="AO33" s="263"/>
      <c r="AP33" s="263"/>
      <c r="AQ33" s="263"/>
      <c r="AR33" s="263"/>
      <c r="AS33" s="262"/>
      <c r="AT33" s="262"/>
      <c r="AU33" s="262"/>
      <c r="AV33" s="262"/>
      <c r="AW33" s="263"/>
      <c r="AX33" s="263"/>
      <c r="AY33" s="262"/>
      <c r="AZ33" s="262"/>
      <c r="BA33" s="262"/>
      <c r="BB33" s="262"/>
    </row>
    <row r="34" spans="1:54" s="264" customFormat="1" ht="45" x14ac:dyDescent="0.2">
      <c r="A34" s="212" t="s">
        <v>12</v>
      </c>
      <c r="B34" s="449" t="s">
        <v>753</v>
      </c>
      <c r="C34" s="265" t="s">
        <v>696</v>
      </c>
      <c r="D34" s="266">
        <v>1464.577</v>
      </c>
      <c r="E34" s="268"/>
      <c r="F34" s="268"/>
      <c r="G34" s="268"/>
      <c r="H34" s="266">
        <v>1464.577</v>
      </c>
      <c r="I34" s="258"/>
      <c r="J34" s="258"/>
      <c r="K34" s="258"/>
      <c r="L34" s="258"/>
      <c r="M34" s="258"/>
      <c r="N34" s="259"/>
      <c r="O34" s="259"/>
      <c r="P34" s="259"/>
      <c r="Q34" s="259"/>
      <c r="R34" s="259"/>
      <c r="S34" s="259"/>
      <c r="T34" s="260"/>
      <c r="U34" s="260"/>
      <c r="V34" s="260"/>
      <c r="W34" s="260"/>
      <c r="X34" s="260"/>
      <c r="Y34" s="260"/>
      <c r="Z34" s="260"/>
      <c r="AA34" s="261"/>
      <c r="AB34" s="262"/>
      <c r="AC34" s="262"/>
      <c r="AD34" s="262"/>
      <c r="AE34" s="263"/>
      <c r="AF34" s="263"/>
      <c r="AG34" s="262"/>
      <c r="AH34" s="262"/>
      <c r="AI34" s="262"/>
      <c r="AJ34" s="262"/>
      <c r="AK34" s="262"/>
      <c r="AL34" s="262"/>
      <c r="AM34" s="262"/>
      <c r="AN34" s="262"/>
      <c r="AO34" s="263"/>
      <c r="AP34" s="263"/>
      <c r="AQ34" s="263"/>
      <c r="AR34" s="263"/>
      <c r="AS34" s="262"/>
      <c r="AT34" s="262"/>
      <c r="AU34" s="262"/>
      <c r="AV34" s="262"/>
      <c r="AW34" s="263"/>
      <c r="AX34" s="263"/>
      <c r="AY34" s="262"/>
      <c r="AZ34" s="262"/>
      <c r="BA34" s="262"/>
      <c r="BB34" s="262"/>
    </row>
    <row r="35" spans="1:54" s="264" customFormat="1" ht="22.5" x14ac:dyDescent="0.2">
      <c r="A35" s="270"/>
      <c r="B35" s="333" t="s">
        <v>25</v>
      </c>
      <c r="C35" s="334"/>
      <c r="D35" s="271">
        <v>66204.271080000006</v>
      </c>
      <c r="E35" s="272">
        <v>144.61000000000001</v>
      </c>
      <c r="F35" s="273">
        <v>498.87099999999998</v>
      </c>
      <c r="G35" s="274"/>
      <c r="H35" s="275">
        <v>66847.752080000006</v>
      </c>
      <c r="I35" s="258"/>
      <c r="J35" s="258"/>
      <c r="K35" s="258"/>
      <c r="L35" s="258"/>
      <c r="M35" s="258"/>
      <c r="N35" s="259"/>
      <c r="O35" s="259"/>
      <c r="P35" s="259"/>
      <c r="Q35" s="259"/>
      <c r="R35" s="259"/>
      <c r="S35" s="259"/>
      <c r="T35" s="260"/>
      <c r="U35" s="260"/>
      <c r="V35" s="260"/>
      <c r="W35" s="260"/>
      <c r="X35" s="260"/>
      <c r="Y35" s="260"/>
      <c r="Z35" s="260"/>
      <c r="AA35" s="261"/>
      <c r="AB35" s="276" t="s">
        <v>25</v>
      </c>
      <c r="AC35" s="262"/>
      <c r="AD35" s="262"/>
      <c r="AE35" s="263"/>
      <c r="AF35" s="263"/>
      <c r="AG35" s="262"/>
      <c r="AH35" s="262"/>
      <c r="AI35" s="262"/>
      <c r="AJ35" s="262"/>
      <c r="AK35" s="262"/>
      <c r="AL35" s="262"/>
      <c r="AM35" s="262"/>
      <c r="AN35" s="262"/>
      <c r="AO35" s="263"/>
      <c r="AP35" s="263"/>
      <c r="AQ35" s="263"/>
      <c r="AR35" s="263"/>
      <c r="AS35" s="262"/>
      <c r="AT35" s="262"/>
      <c r="AU35" s="262"/>
      <c r="AV35" s="262"/>
      <c r="AW35" s="263"/>
      <c r="AX35" s="263"/>
      <c r="AY35" s="262"/>
      <c r="AZ35" s="262"/>
      <c r="BA35" s="262"/>
      <c r="BB35" s="262"/>
    </row>
    <row r="36" spans="1:54" s="264" customFormat="1" ht="14.25" x14ac:dyDescent="0.2">
      <c r="A36" s="322" t="s">
        <v>26</v>
      </c>
      <c r="B36" s="323"/>
      <c r="C36" s="323"/>
      <c r="D36" s="323"/>
      <c r="E36" s="323"/>
      <c r="F36" s="323"/>
      <c r="G36" s="323"/>
      <c r="H36" s="324"/>
      <c r="I36" s="258"/>
      <c r="J36" s="258"/>
      <c r="K36" s="258"/>
      <c r="L36" s="258"/>
      <c r="M36" s="258"/>
      <c r="N36" s="259"/>
      <c r="O36" s="259"/>
      <c r="P36" s="259"/>
      <c r="Q36" s="259"/>
      <c r="R36" s="259"/>
      <c r="S36" s="259"/>
      <c r="T36" s="260"/>
      <c r="U36" s="260"/>
      <c r="V36" s="260"/>
      <c r="W36" s="260"/>
      <c r="X36" s="260"/>
      <c r="Y36" s="260"/>
      <c r="Z36" s="260"/>
      <c r="AA36" s="261" t="s">
        <v>26</v>
      </c>
      <c r="AB36" s="276"/>
      <c r="AC36" s="262"/>
      <c r="AD36" s="262"/>
      <c r="AE36" s="263"/>
      <c r="AF36" s="263"/>
      <c r="AG36" s="262"/>
      <c r="AH36" s="262"/>
      <c r="AI36" s="262"/>
      <c r="AJ36" s="262"/>
      <c r="AK36" s="262"/>
      <c r="AL36" s="262"/>
      <c r="AM36" s="262"/>
      <c r="AN36" s="262"/>
      <c r="AO36" s="263"/>
      <c r="AP36" s="263"/>
      <c r="AQ36" s="263"/>
      <c r="AR36" s="263"/>
      <c r="AS36" s="262"/>
      <c r="AT36" s="262"/>
      <c r="AU36" s="262"/>
      <c r="AV36" s="262"/>
      <c r="AW36" s="263"/>
      <c r="AX36" s="263"/>
      <c r="AY36" s="262"/>
      <c r="AZ36" s="262"/>
      <c r="BA36" s="262"/>
      <c r="BB36" s="262"/>
    </row>
    <row r="37" spans="1:54" s="264" customFormat="1" ht="14.25" x14ac:dyDescent="0.2">
      <c r="A37" s="270"/>
      <c r="B37" s="335" t="s">
        <v>27</v>
      </c>
      <c r="C37" s="336"/>
      <c r="D37" s="271">
        <v>66204.271080000006</v>
      </c>
      <c r="E37" s="272">
        <v>144.61000000000001</v>
      </c>
      <c r="F37" s="273">
        <v>498.87099999999998</v>
      </c>
      <c r="G37" s="274"/>
      <c r="H37" s="275">
        <v>66847.752080000006</v>
      </c>
      <c r="I37" s="258"/>
      <c r="J37" s="258"/>
      <c r="K37" s="258"/>
      <c r="L37" s="258"/>
      <c r="M37" s="258"/>
      <c r="N37" s="259"/>
      <c r="O37" s="259"/>
      <c r="P37" s="259"/>
      <c r="Q37" s="259"/>
      <c r="R37" s="259"/>
      <c r="S37" s="259"/>
      <c r="T37" s="260"/>
      <c r="U37" s="260"/>
      <c r="V37" s="260"/>
      <c r="W37" s="260"/>
      <c r="X37" s="260"/>
      <c r="Y37" s="260"/>
      <c r="Z37" s="260"/>
      <c r="AA37" s="261"/>
      <c r="AB37" s="276"/>
      <c r="AC37" s="277" t="s">
        <v>27</v>
      </c>
      <c r="AD37" s="262"/>
      <c r="AE37" s="263"/>
      <c r="AF37" s="263"/>
      <c r="AG37" s="262"/>
      <c r="AH37" s="262"/>
      <c r="AI37" s="262"/>
      <c r="AJ37" s="262"/>
      <c r="AK37" s="262"/>
      <c r="AL37" s="262"/>
      <c r="AM37" s="262"/>
      <c r="AN37" s="262"/>
      <c r="AO37" s="263"/>
      <c r="AP37" s="263"/>
      <c r="AQ37" s="263"/>
      <c r="AR37" s="263"/>
      <c r="AS37" s="262"/>
      <c r="AT37" s="262"/>
      <c r="AU37" s="262"/>
      <c r="AV37" s="262"/>
      <c r="AW37" s="263"/>
      <c r="AX37" s="263"/>
      <c r="AY37" s="262"/>
      <c r="AZ37" s="262"/>
      <c r="BA37" s="262"/>
      <c r="BB37" s="262"/>
    </row>
    <row r="38" spans="1:54" s="264" customFormat="1" ht="14.25" x14ac:dyDescent="0.2">
      <c r="A38" s="322" t="s">
        <v>28</v>
      </c>
      <c r="B38" s="323"/>
      <c r="C38" s="323"/>
      <c r="D38" s="323"/>
      <c r="E38" s="323"/>
      <c r="F38" s="323"/>
      <c r="G38" s="323"/>
      <c r="H38" s="324"/>
      <c r="I38" s="258"/>
      <c r="J38" s="258"/>
      <c r="K38" s="258"/>
      <c r="L38" s="258"/>
      <c r="M38" s="258"/>
      <c r="N38" s="259"/>
      <c r="O38" s="259"/>
      <c r="P38" s="259"/>
      <c r="Q38" s="259"/>
      <c r="R38" s="259"/>
      <c r="S38" s="259"/>
      <c r="T38" s="260"/>
      <c r="U38" s="260"/>
      <c r="V38" s="260"/>
      <c r="W38" s="260"/>
      <c r="X38" s="260"/>
      <c r="Y38" s="260"/>
      <c r="Z38" s="260"/>
      <c r="AA38" s="261" t="s">
        <v>28</v>
      </c>
      <c r="AB38" s="276"/>
      <c r="AC38" s="277"/>
      <c r="AD38" s="262"/>
      <c r="AE38" s="263"/>
      <c r="AF38" s="263"/>
      <c r="AG38" s="262"/>
      <c r="AH38" s="262"/>
      <c r="AI38" s="262"/>
      <c r="AJ38" s="262"/>
      <c r="AK38" s="262"/>
      <c r="AL38" s="262"/>
      <c r="AM38" s="262"/>
      <c r="AN38" s="262"/>
      <c r="AO38" s="263"/>
      <c r="AP38" s="263"/>
      <c r="AQ38" s="263"/>
      <c r="AR38" s="263"/>
      <c r="AS38" s="262"/>
      <c r="AT38" s="262"/>
      <c r="AU38" s="262"/>
      <c r="AV38" s="262"/>
      <c r="AW38" s="263"/>
      <c r="AX38" s="263"/>
      <c r="AY38" s="262"/>
      <c r="AZ38" s="262"/>
      <c r="BA38" s="262"/>
      <c r="BB38" s="262"/>
    </row>
    <row r="39" spans="1:54" s="264" customFormat="1" ht="14.25" x14ac:dyDescent="0.2">
      <c r="A39" s="270"/>
      <c r="B39" s="335" t="s">
        <v>29</v>
      </c>
      <c r="C39" s="336"/>
      <c r="D39" s="271">
        <v>66204.271080000006</v>
      </c>
      <c r="E39" s="272">
        <v>144.61000000000001</v>
      </c>
      <c r="F39" s="273">
        <v>498.87099999999998</v>
      </c>
      <c r="G39" s="274"/>
      <c r="H39" s="275">
        <v>66847.752080000006</v>
      </c>
      <c r="I39" s="258"/>
      <c r="J39" s="258"/>
      <c r="K39" s="258"/>
      <c r="L39" s="258"/>
      <c r="M39" s="258"/>
      <c r="N39" s="259"/>
      <c r="O39" s="259"/>
      <c r="P39" s="259"/>
      <c r="Q39" s="259"/>
      <c r="R39" s="259"/>
      <c r="S39" s="259"/>
      <c r="T39" s="260"/>
      <c r="U39" s="260"/>
      <c r="V39" s="260"/>
      <c r="W39" s="260"/>
      <c r="X39" s="260"/>
      <c r="Y39" s="260"/>
      <c r="Z39" s="260"/>
      <c r="AA39" s="261"/>
      <c r="AB39" s="276"/>
      <c r="AC39" s="277" t="s">
        <v>29</v>
      </c>
      <c r="AD39" s="262"/>
      <c r="AE39" s="263"/>
      <c r="AF39" s="263"/>
      <c r="AG39" s="262"/>
      <c r="AH39" s="262"/>
      <c r="AI39" s="262"/>
      <c r="AJ39" s="262"/>
      <c r="AK39" s="262"/>
      <c r="AL39" s="262"/>
      <c r="AM39" s="262"/>
      <c r="AN39" s="262"/>
      <c r="AO39" s="263"/>
      <c r="AP39" s="263"/>
      <c r="AQ39" s="263"/>
      <c r="AR39" s="263"/>
      <c r="AS39" s="262"/>
      <c r="AT39" s="262"/>
      <c r="AU39" s="262"/>
      <c r="AV39" s="262"/>
      <c r="AW39" s="263"/>
      <c r="AX39" s="263"/>
      <c r="AY39" s="262"/>
      <c r="AZ39" s="262"/>
      <c r="BA39" s="262"/>
      <c r="BB39" s="262"/>
    </row>
    <row r="40" spans="1:54" s="264" customFormat="1" ht="14.25" x14ac:dyDescent="0.2">
      <c r="A40" s="322" t="s">
        <v>30</v>
      </c>
      <c r="B40" s="323"/>
      <c r="C40" s="323"/>
      <c r="D40" s="323"/>
      <c r="E40" s="323"/>
      <c r="F40" s="323"/>
      <c r="G40" s="323"/>
      <c r="H40" s="324"/>
      <c r="I40" s="258"/>
      <c r="J40" s="258"/>
      <c r="K40" s="258"/>
      <c r="L40" s="258"/>
      <c r="M40" s="258"/>
      <c r="N40" s="259"/>
      <c r="O40" s="259"/>
      <c r="P40" s="259"/>
      <c r="Q40" s="259"/>
      <c r="R40" s="259"/>
      <c r="S40" s="259"/>
      <c r="T40" s="260"/>
      <c r="U40" s="260"/>
      <c r="V40" s="260"/>
      <c r="W40" s="260"/>
      <c r="X40" s="260"/>
      <c r="Y40" s="260"/>
      <c r="Z40" s="260"/>
      <c r="AA40" s="261" t="s">
        <v>30</v>
      </c>
      <c r="AB40" s="276"/>
      <c r="AC40" s="277"/>
      <c r="AD40" s="262"/>
      <c r="AE40" s="263"/>
      <c r="AF40" s="263"/>
      <c r="AG40" s="262"/>
      <c r="AH40" s="262"/>
      <c r="AI40" s="262"/>
      <c r="AJ40" s="262"/>
      <c r="AK40" s="262"/>
      <c r="AL40" s="262"/>
      <c r="AM40" s="262"/>
      <c r="AN40" s="262"/>
      <c r="AO40" s="263"/>
      <c r="AP40" s="263"/>
      <c r="AQ40" s="263"/>
      <c r="AR40" s="263"/>
      <c r="AS40" s="262"/>
      <c r="AT40" s="262"/>
      <c r="AU40" s="262"/>
      <c r="AV40" s="262"/>
      <c r="AW40" s="263"/>
      <c r="AX40" s="263"/>
      <c r="AY40" s="262"/>
      <c r="AZ40" s="262"/>
      <c r="BA40" s="262"/>
      <c r="BB40" s="262"/>
    </row>
    <row r="41" spans="1:54" s="264" customFormat="1" ht="56.25" x14ac:dyDescent="0.2">
      <c r="A41" s="212" t="s">
        <v>151</v>
      </c>
      <c r="B41" s="265"/>
      <c r="C41" s="265" t="s">
        <v>695</v>
      </c>
      <c r="D41" s="268"/>
      <c r="E41" s="268"/>
      <c r="F41" s="268"/>
      <c r="G41" s="269">
        <v>352.38159000000002</v>
      </c>
      <c r="H41" s="269">
        <v>352.38159000000002</v>
      </c>
      <c r="I41" s="258"/>
      <c r="J41" s="258"/>
      <c r="K41" s="258"/>
      <c r="L41" s="258"/>
      <c r="M41" s="258"/>
      <c r="N41" s="259"/>
      <c r="O41" s="259"/>
      <c r="P41" s="259"/>
      <c r="Q41" s="259"/>
      <c r="R41" s="259"/>
      <c r="S41" s="259"/>
      <c r="T41" s="260"/>
      <c r="U41" s="260"/>
      <c r="V41" s="260"/>
      <c r="W41" s="260"/>
      <c r="X41" s="260"/>
      <c r="Y41" s="260"/>
      <c r="Z41" s="260"/>
      <c r="AA41" s="261"/>
      <c r="AB41" s="276"/>
      <c r="AC41" s="277"/>
      <c r="AD41" s="262"/>
      <c r="AE41" s="263"/>
      <c r="AF41" s="263"/>
      <c r="AG41" s="262"/>
      <c r="AH41" s="262"/>
      <c r="AI41" s="262"/>
      <c r="AJ41" s="262"/>
      <c r="AK41" s="262"/>
      <c r="AL41" s="262"/>
      <c r="AM41" s="262"/>
      <c r="AN41" s="262"/>
      <c r="AO41" s="263"/>
      <c r="AP41" s="263"/>
      <c r="AQ41" s="263"/>
      <c r="AR41" s="263"/>
      <c r="AS41" s="262"/>
      <c r="AT41" s="262"/>
      <c r="AU41" s="262"/>
      <c r="AV41" s="262"/>
      <c r="AW41" s="263"/>
      <c r="AX41" s="263"/>
      <c r="AY41" s="262"/>
      <c r="AZ41" s="262"/>
      <c r="BA41" s="262"/>
      <c r="BB41" s="262"/>
    </row>
    <row r="42" spans="1:54" s="264" customFormat="1" ht="14.25" x14ac:dyDescent="0.2">
      <c r="A42" s="270"/>
      <c r="B42" s="333" t="s">
        <v>31</v>
      </c>
      <c r="C42" s="334"/>
      <c r="D42" s="278"/>
      <c r="E42" s="278"/>
      <c r="F42" s="274"/>
      <c r="G42" s="279">
        <v>352.38159000000002</v>
      </c>
      <c r="H42" s="279">
        <v>352.38159000000002</v>
      </c>
      <c r="I42" s="258"/>
      <c r="J42" s="258"/>
      <c r="K42" s="258"/>
      <c r="L42" s="258"/>
      <c r="M42" s="258"/>
      <c r="N42" s="259"/>
      <c r="O42" s="259"/>
      <c r="P42" s="259"/>
      <c r="Q42" s="259"/>
      <c r="R42" s="259"/>
      <c r="S42" s="259"/>
      <c r="T42" s="260"/>
      <c r="U42" s="260"/>
      <c r="V42" s="260"/>
      <c r="W42" s="260"/>
      <c r="X42" s="260"/>
      <c r="Y42" s="260"/>
      <c r="Z42" s="260"/>
      <c r="AA42" s="261"/>
      <c r="AB42" s="276" t="s">
        <v>31</v>
      </c>
      <c r="AC42" s="277"/>
      <c r="AD42" s="262"/>
      <c r="AE42" s="263"/>
      <c r="AF42" s="263"/>
      <c r="AG42" s="262"/>
      <c r="AH42" s="262"/>
      <c r="AI42" s="262"/>
      <c r="AJ42" s="262"/>
      <c r="AK42" s="262"/>
      <c r="AL42" s="262"/>
      <c r="AM42" s="262"/>
      <c r="AN42" s="262"/>
      <c r="AO42" s="263"/>
      <c r="AP42" s="263"/>
      <c r="AQ42" s="263"/>
      <c r="AR42" s="263"/>
      <c r="AS42" s="262"/>
      <c r="AT42" s="262"/>
      <c r="AU42" s="262"/>
      <c r="AV42" s="262"/>
      <c r="AW42" s="263"/>
      <c r="AX42" s="263"/>
      <c r="AY42" s="262"/>
      <c r="AZ42" s="262"/>
      <c r="BA42" s="262"/>
      <c r="BB42" s="262"/>
    </row>
    <row r="43" spans="1:54" s="264" customFormat="1" ht="14.25" x14ac:dyDescent="0.2">
      <c r="A43" s="270"/>
      <c r="B43" s="335" t="s">
        <v>32</v>
      </c>
      <c r="C43" s="336"/>
      <c r="D43" s="271">
        <v>66204.271080000006</v>
      </c>
      <c r="E43" s="272">
        <v>144.61000000000001</v>
      </c>
      <c r="F43" s="273">
        <v>498.87099999999998</v>
      </c>
      <c r="G43" s="279">
        <v>352.38159000000002</v>
      </c>
      <c r="H43" s="275">
        <v>67200.133669999996</v>
      </c>
      <c r="I43" s="258"/>
      <c r="J43" s="258"/>
      <c r="K43" s="258"/>
      <c r="L43" s="258"/>
      <c r="M43" s="258"/>
      <c r="N43" s="259"/>
      <c r="O43" s="259"/>
      <c r="P43" s="259"/>
      <c r="Q43" s="259"/>
      <c r="R43" s="259"/>
      <c r="S43" s="259"/>
      <c r="T43" s="260"/>
      <c r="U43" s="260"/>
      <c r="V43" s="260"/>
      <c r="W43" s="260"/>
      <c r="X43" s="260"/>
      <c r="Y43" s="260"/>
      <c r="Z43" s="260"/>
      <c r="AA43" s="261"/>
      <c r="AB43" s="276"/>
      <c r="AC43" s="277" t="s">
        <v>32</v>
      </c>
      <c r="AD43" s="262"/>
      <c r="AE43" s="263"/>
      <c r="AF43" s="263"/>
      <c r="AG43" s="262"/>
      <c r="AH43" s="262"/>
      <c r="AI43" s="262"/>
      <c r="AJ43" s="262"/>
      <c r="AK43" s="262"/>
      <c r="AL43" s="262"/>
      <c r="AM43" s="262"/>
      <c r="AN43" s="262"/>
      <c r="AO43" s="263"/>
      <c r="AP43" s="263"/>
      <c r="AQ43" s="263"/>
      <c r="AR43" s="263"/>
      <c r="AS43" s="262"/>
      <c r="AT43" s="262"/>
      <c r="AU43" s="262"/>
      <c r="AV43" s="262"/>
      <c r="AW43" s="263"/>
      <c r="AX43" s="263"/>
      <c r="AY43" s="262"/>
      <c r="AZ43" s="262"/>
      <c r="BA43" s="262"/>
      <c r="BB43" s="262"/>
    </row>
    <row r="44" spans="1:54" s="264" customFormat="1" ht="48" x14ac:dyDescent="0.2">
      <c r="A44" s="322" t="s">
        <v>33</v>
      </c>
      <c r="B44" s="323"/>
      <c r="C44" s="323"/>
      <c r="D44" s="323"/>
      <c r="E44" s="323"/>
      <c r="F44" s="323"/>
      <c r="G44" s="323"/>
      <c r="H44" s="324"/>
      <c r="I44" s="258"/>
      <c r="J44" s="258"/>
      <c r="K44" s="258"/>
      <c r="L44" s="258"/>
      <c r="M44" s="258"/>
      <c r="N44" s="259"/>
      <c r="O44" s="259"/>
      <c r="P44" s="259"/>
      <c r="Q44" s="259"/>
      <c r="R44" s="259"/>
      <c r="S44" s="259"/>
      <c r="T44" s="260"/>
      <c r="U44" s="260"/>
      <c r="V44" s="260"/>
      <c r="W44" s="260"/>
      <c r="X44" s="260"/>
      <c r="Y44" s="260"/>
      <c r="Z44" s="260"/>
      <c r="AA44" s="261" t="s">
        <v>33</v>
      </c>
      <c r="AB44" s="276"/>
      <c r="AC44" s="277"/>
      <c r="AD44" s="262"/>
      <c r="AE44" s="263"/>
      <c r="AF44" s="263"/>
      <c r="AG44" s="262"/>
      <c r="AH44" s="262"/>
      <c r="AI44" s="262"/>
      <c r="AJ44" s="262"/>
      <c r="AK44" s="262"/>
      <c r="AL44" s="262"/>
      <c r="AM44" s="262"/>
      <c r="AN44" s="262"/>
      <c r="AO44" s="263"/>
      <c r="AP44" s="263"/>
      <c r="AQ44" s="263"/>
      <c r="AR44" s="263"/>
      <c r="AS44" s="262"/>
      <c r="AT44" s="262"/>
      <c r="AU44" s="262"/>
      <c r="AV44" s="262"/>
      <c r="AW44" s="263"/>
      <c r="AX44" s="263"/>
      <c r="AY44" s="262"/>
      <c r="AZ44" s="262"/>
      <c r="BA44" s="262"/>
      <c r="BB44" s="262"/>
    </row>
    <row r="45" spans="1:54" s="264" customFormat="1" ht="14.25" x14ac:dyDescent="0.2">
      <c r="A45" s="270"/>
      <c r="B45" s="335" t="s">
        <v>34</v>
      </c>
      <c r="C45" s="336"/>
      <c r="D45" s="271">
        <v>66204.271080000006</v>
      </c>
      <c r="E45" s="272">
        <v>144.61000000000001</v>
      </c>
      <c r="F45" s="273">
        <v>498.87099999999998</v>
      </c>
      <c r="G45" s="279">
        <v>352.38159000000002</v>
      </c>
      <c r="H45" s="275">
        <v>67200.133669999996</v>
      </c>
      <c r="I45" s="258"/>
      <c r="J45" s="258"/>
      <c r="K45" s="258"/>
      <c r="L45" s="258"/>
      <c r="M45" s="258"/>
      <c r="N45" s="259"/>
      <c r="O45" s="259"/>
      <c r="P45" s="259"/>
      <c r="Q45" s="259"/>
      <c r="R45" s="259"/>
      <c r="S45" s="259"/>
      <c r="T45" s="260"/>
      <c r="U45" s="260"/>
      <c r="V45" s="260"/>
      <c r="W45" s="260"/>
      <c r="X45" s="260"/>
      <c r="Y45" s="260"/>
      <c r="Z45" s="260"/>
      <c r="AA45" s="261"/>
      <c r="AB45" s="276"/>
      <c r="AC45" s="277" t="s">
        <v>34</v>
      </c>
      <c r="AD45" s="262"/>
      <c r="AE45" s="263"/>
      <c r="AF45" s="263"/>
      <c r="AG45" s="262"/>
      <c r="AH45" s="262"/>
      <c r="AI45" s="262"/>
      <c r="AJ45" s="262"/>
      <c r="AK45" s="262"/>
      <c r="AL45" s="262"/>
      <c r="AM45" s="262"/>
      <c r="AN45" s="262"/>
      <c r="AO45" s="263"/>
      <c r="AP45" s="263"/>
      <c r="AQ45" s="263"/>
      <c r="AR45" s="263"/>
      <c r="AS45" s="262"/>
      <c r="AT45" s="262"/>
      <c r="AU45" s="262"/>
      <c r="AV45" s="262"/>
      <c r="AW45" s="263"/>
      <c r="AX45" s="263"/>
      <c r="AY45" s="262"/>
      <c r="AZ45" s="262"/>
      <c r="BA45" s="262"/>
      <c r="BB45" s="262"/>
    </row>
    <row r="46" spans="1:54" s="264" customFormat="1" ht="14.25" x14ac:dyDescent="0.2">
      <c r="A46" s="322" t="s">
        <v>35</v>
      </c>
      <c r="B46" s="323"/>
      <c r="C46" s="323"/>
      <c r="D46" s="323"/>
      <c r="E46" s="323"/>
      <c r="F46" s="323"/>
      <c r="G46" s="323"/>
      <c r="H46" s="324"/>
      <c r="I46" s="258"/>
      <c r="J46" s="258"/>
      <c r="K46" s="258"/>
      <c r="L46" s="258"/>
      <c r="M46" s="258"/>
      <c r="N46" s="259"/>
      <c r="O46" s="259"/>
      <c r="P46" s="259"/>
      <c r="Q46" s="259"/>
      <c r="R46" s="259"/>
      <c r="S46" s="259"/>
      <c r="T46" s="260"/>
      <c r="U46" s="260"/>
      <c r="V46" s="260"/>
      <c r="W46" s="260"/>
      <c r="X46" s="260"/>
      <c r="Y46" s="260"/>
      <c r="Z46" s="260"/>
      <c r="AA46" s="261" t="s">
        <v>35</v>
      </c>
      <c r="AB46" s="276"/>
      <c r="AC46" s="277"/>
      <c r="AD46" s="262"/>
      <c r="AE46" s="263"/>
      <c r="AF46" s="263"/>
      <c r="AG46" s="262"/>
      <c r="AH46" s="262"/>
      <c r="AI46" s="262"/>
      <c r="AJ46" s="262"/>
      <c r="AK46" s="262"/>
      <c r="AL46" s="262"/>
      <c r="AM46" s="262"/>
      <c r="AN46" s="262"/>
      <c r="AO46" s="263"/>
      <c r="AP46" s="263"/>
      <c r="AQ46" s="263"/>
      <c r="AR46" s="263"/>
      <c r="AS46" s="262"/>
      <c r="AT46" s="262"/>
      <c r="AU46" s="262"/>
      <c r="AV46" s="262"/>
      <c r="AW46" s="263"/>
      <c r="AX46" s="263"/>
      <c r="AY46" s="262"/>
      <c r="AZ46" s="262"/>
      <c r="BA46" s="262"/>
      <c r="BB46" s="262"/>
    </row>
    <row r="47" spans="1:54" s="264" customFormat="1" ht="14.25" x14ac:dyDescent="0.2">
      <c r="A47" s="270"/>
      <c r="B47" s="335" t="s">
        <v>36</v>
      </c>
      <c r="C47" s="336"/>
      <c r="D47" s="271">
        <v>66204.271080000006</v>
      </c>
      <c r="E47" s="272">
        <v>144.61000000000001</v>
      </c>
      <c r="F47" s="273">
        <v>498.87099999999998</v>
      </c>
      <c r="G47" s="279">
        <v>352.38159000000002</v>
      </c>
      <c r="H47" s="275">
        <v>67200.133669999996</v>
      </c>
      <c r="I47" s="258"/>
      <c r="J47" s="258"/>
      <c r="K47" s="258"/>
      <c r="L47" s="258"/>
      <c r="M47" s="258"/>
      <c r="N47" s="259"/>
      <c r="O47" s="259"/>
      <c r="P47" s="259"/>
      <c r="Q47" s="259"/>
      <c r="R47" s="259"/>
      <c r="S47" s="259"/>
      <c r="T47" s="260"/>
      <c r="U47" s="260"/>
      <c r="V47" s="260"/>
      <c r="W47" s="260"/>
      <c r="X47" s="260"/>
      <c r="Y47" s="260"/>
      <c r="Z47" s="260"/>
      <c r="AA47" s="261"/>
      <c r="AB47" s="276"/>
      <c r="AC47" s="277" t="s">
        <v>36</v>
      </c>
      <c r="AD47" s="262"/>
      <c r="AE47" s="263"/>
      <c r="AF47" s="263"/>
      <c r="AG47" s="262"/>
      <c r="AH47" s="262"/>
      <c r="AI47" s="262"/>
      <c r="AJ47" s="262"/>
      <c r="AK47" s="262"/>
      <c r="AL47" s="262"/>
      <c r="AM47" s="262"/>
      <c r="AN47" s="262"/>
      <c r="AO47" s="263"/>
      <c r="AP47" s="263"/>
      <c r="AQ47" s="263"/>
      <c r="AR47" s="263"/>
      <c r="AS47" s="262"/>
      <c r="AT47" s="262"/>
      <c r="AU47" s="262"/>
      <c r="AV47" s="262"/>
      <c r="AW47" s="263"/>
      <c r="AX47" s="263"/>
      <c r="AY47" s="262"/>
      <c r="AZ47" s="262"/>
      <c r="BA47" s="262"/>
      <c r="BB47" s="262"/>
    </row>
    <row r="48" spans="1:54" s="264" customFormat="1" ht="14.25" x14ac:dyDescent="0.2">
      <c r="A48" s="322" t="s">
        <v>17</v>
      </c>
      <c r="B48" s="323"/>
      <c r="C48" s="323"/>
      <c r="D48" s="323"/>
      <c r="E48" s="323"/>
      <c r="F48" s="323"/>
      <c r="G48" s="323"/>
      <c r="H48" s="324"/>
      <c r="I48" s="258"/>
      <c r="J48" s="258"/>
      <c r="K48" s="258"/>
      <c r="L48" s="258"/>
      <c r="M48" s="258"/>
      <c r="N48" s="259"/>
      <c r="O48" s="259"/>
      <c r="P48" s="259"/>
      <c r="Q48" s="259"/>
      <c r="R48" s="259"/>
      <c r="S48" s="259"/>
      <c r="T48" s="260"/>
      <c r="U48" s="260"/>
      <c r="V48" s="260"/>
      <c r="W48" s="260"/>
      <c r="X48" s="260"/>
      <c r="Y48" s="260"/>
      <c r="Z48" s="260"/>
      <c r="AA48" s="261" t="s">
        <v>17</v>
      </c>
      <c r="AB48" s="276"/>
      <c r="AC48" s="277"/>
      <c r="AD48" s="262"/>
      <c r="AE48" s="263"/>
      <c r="AF48" s="263"/>
      <c r="AG48" s="262"/>
      <c r="AH48" s="262"/>
      <c r="AI48" s="262"/>
      <c r="AJ48" s="262"/>
      <c r="AK48" s="262"/>
      <c r="AL48" s="262"/>
      <c r="AM48" s="262"/>
      <c r="AN48" s="262"/>
      <c r="AO48" s="263"/>
      <c r="AP48" s="263"/>
      <c r="AQ48" s="263"/>
      <c r="AR48" s="263"/>
      <c r="AS48" s="262"/>
      <c r="AT48" s="262"/>
      <c r="AU48" s="262"/>
      <c r="AV48" s="262"/>
      <c r="AW48" s="263"/>
      <c r="AX48" s="263"/>
      <c r="AY48" s="262"/>
      <c r="AZ48" s="262"/>
      <c r="BA48" s="262"/>
      <c r="BB48" s="262"/>
    </row>
    <row r="49" spans="1:54" s="264" customFormat="1" ht="14.25" x14ac:dyDescent="0.2">
      <c r="A49" s="212" t="s">
        <v>155</v>
      </c>
      <c r="B49" s="265" t="s">
        <v>736</v>
      </c>
      <c r="C49" s="265" t="s">
        <v>737</v>
      </c>
      <c r="D49" s="280">
        <v>13240.854219999999</v>
      </c>
      <c r="E49" s="267">
        <v>28.922000000000001</v>
      </c>
      <c r="F49" s="281">
        <v>99.774199999999993</v>
      </c>
      <c r="G49" s="269">
        <v>70.476320000000001</v>
      </c>
      <c r="H49" s="280">
        <v>13440.026739999999</v>
      </c>
      <c r="I49" s="258"/>
      <c r="J49" s="258"/>
      <c r="K49" s="258"/>
      <c r="L49" s="258"/>
      <c r="M49" s="258"/>
      <c r="N49" s="259"/>
      <c r="O49" s="259"/>
      <c r="P49" s="259"/>
      <c r="Q49" s="259"/>
      <c r="R49" s="259"/>
      <c r="S49" s="259"/>
      <c r="T49" s="260"/>
      <c r="U49" s="260"/>
      <c r="V49" s="260"/>
      <c r="W49" s="260"/>
      <c r="X49" s="260"/>
      <c r="Y49" s="260"/>
      <c r="Z49" s="260"/>
      <c r="AA49" s="261"/>
      <c r="AB49" s="276"/>
      <c r="AC49" s="277"/>
      <c r="AD49" s="262"/>
      <c r="AE49" s="263"/>
      <c r="AF49" s="263"/>
      <c r="AG49" s="262"/>
      <c r="AH49" s="262"/>
      <c r="AI49" s="262"/>
      <c r="AJ49" s="262"/>
      <c r="AK49" s="262"/>
      <c r="AL49" s="262"/>
      <c r="AM49" s="262"/>
      <c r="AN49" s="262"/>
      <c r="AO49" s="263"/>
      <c r="AP49" s="263"/>
      <c r="AQ49" s="263"/>
      <c r="AR49" s="263"/>
      <c r="AS49" s="262"/>
      <c r="AT49" s="262"/>
      <c r="AU49" s="262"/>
      <c r="AV49" s="262"/>
      <c r="AW49" s="263"/>
      <c r="AX49" s="263"/>
      <c r="AY49" s="262"/>
      <c r="AZ49" s="262"/>
      <c r="BA49" s="262"/>
      <c r="BB49" s="262"/>
    </row>
    <row r="50" spans="1:54" s="264" customFormat="1" ht="14.25" x14ac:dyDescent="0.2">
      <c r="A50" s="270"/>
      <c r="B50" s="333" t="s">
        <v>738</v>
      </c>
      <c r="C50" s="334"/>
      <c r="D50" s="271">
        <v>13240.854219999999</v>
      </c>
      <c r="E50" s="282">
        <v>28.922000000000001</v>
      </c>
      <c r="F50" s="283">
        <v>99.774199999999993</v>
      </c>
      <c r="G50" s="279">
        <v>70.476320000000001</v>
      </c>
      <c r="H50" s="275">
        <v>13440.026739999999</v>
      </c>
      <c r="I50" s="258"/>
      <c r="J50" s="258"/>
      <c r="K50" s="258"/>
      <c r="L50" s="258"/>
      <c r="M50" s="258"/>
      <c r="N50" s="259"/>
      <c r="O50" s="259"/>
      <c r="P50" s="259"/>
      <c r="Q50" s="259"/>
      <c r="R50" s="259"/>
      <c r="S50" s="259"/>
      <c r="T50" s="260"/>
      <c r="U50" s="260"/>
      <c r="V50" s="260"/>
      <c r="W50" s="260"/>
      <c r="X50" s="260"/>
      <c r="Y50" s="260"/>
      <c r="Z50" s="260"/>
      <c r="AA50" s="261"/>
      <c r="AB50" s="276" t="s">
        <v>738</v>
      </c>
      <c r="AC50" s="277"/>
      <c r="AD50" s="262"/>
      <c r="AE50" s="263"/>
      <c r="AF50" s="263"/>
      <c r="AG50" s="262"/>
      <c r="AH50" s="262"/>
      <c r="AI50" s="262"/>
      <c r="AJ50" s="262"/>
      <c r="AK50" s="262"/>
      <c r="AL50" s="262"/>
      <c r="AM50" s="262"/>
      <c r="AN50" s="262"/>
      <c r="AO50" s="263"/>
      <c r="AP50" s="263"/>
      <c r="AQ50" s="263"/>
      <c r="AR50" s="263"/>
      <c r="AS50" s="262"/>
      <c r="AT50" s="262"/>
      <c r="AU50" s="262"/>
      <c r="AV50" s="262"/>
      <c r="AW50" s="263"/>
      <c r="AX50" s="263"/>
      <c r="AY50" s="262"/>
      <c r="AZ50" s="262"/>
      <c r="BA50" s="262"/>
      <c r="BB50" s="262"/>
    </row>
    <row r="51" spans="1:54" s="264" customFormat="1" ht="14.25" x14ac:dyDescent="0.2">
      <c r="A51" s="270"/>
      <c r="B51" s="335" t="s">
        <v>37</v>
      </c>
      <c r="C51" s="336"/>
      <c r="D51" s="284">
        <v>79445.1253</v>
      </c>
      <c r="E51" s="282">
        <v>173.53200000000001</v>
      </c>
      <c r="F51" s="283">
        <v>598.64520000000005</v>
      </c>
      <c r="G51" s="279">
        <v>422.85791</v>
      </c>
      <c r="H51" s="275">
        <v>80640.160409999997</v>
      </c>
      <c r="I51" s="258"/>
      <c r="J51" s="258"/>
      <c r="K51" s="258"/>
      <c r="L51" s="258"/>
      <c r="M51" s="258"/>
      <c r="N51" s="259"/>
      <c r="O51" s="259"/>
      <c r="P51" s="259"/>
      <c r="Q51" s="259"/>
      <c r="R51" s="259"/>
      <c r="S51" s="259"/>
      <c r="T51" s="260"/>
      <c r="U51" s="260"/>
      <c r="V51" s="260"/>
      <c r="W51" s="260"/>
      <c r="X51" s="260"/>
      <c r="Y51" s="260"/>
      <c r="Z51" s="260"/>
      <c r="AA51" s="261"/>
      <c r="AB51" s="276"/>
      <c r="AC51" s="277"/>
      <c r="AD51" s="277" t="s">
        <v>37</v>
      </c>
      <c r="AE51" s="263"/>
      <c r="AF51" s="263"/>
      <c r="AG51" s="262"/>
      <c r="AH51" s="262"/>
      <c r="AI51" s="262"/>
      <c r="AJ51" s="262"/>
      <c r="AK51" s="262"/>
      <c r="AL51" s="262"/>
      <c r="AM51" s="262"/>
      <c r="AN51" s="262"/>
      <c r="AO51" s="263"/>
      <c r="AP51" s="263"/>
      <c r="AQ51" s="263"/>
      <c r="AR51" s="263"/>
      <c r="AS51" s="262"/>
      <c r="AT51" s="262"/>
      <c r="AU51" s="262"/>
      <c r="AV51" s="262"/>
      <c r="AW51" s="263"/>
      <c r="AX51" s="263"/>
      <c r="AY51" s="262"/>
      <c r="AZ51" s="262"/>
      <c r="BA51" s="262"/>
      <c r="BB51" s="262"/>
    </row>
    <row r="52" spans="1:54" s="264" customFormat="1" ht="11.25" customHeight="1" x14ac:dyDescent="0.2">
      <c r="A52" s="270"/>
      <c r="B52" s="337" t="s">
        <v>727</v>
      </c>
      <c r="C52" s="338"/>
      <c r="D52" s="278"/>
      <c r="E52" s="278"/>
      <c r="F52" s="278"/>
      <c r="G52" s="278"/>
      <c r="H52" s="278"/>
      <c r="I52" s="258"/>
      <c r="J52" s="258"/>
      <c r="K52" s="258"/>
      <c r="L52" s="258"/>
      <c r="M52" s="258"/>
      <c r="N52" s="259"/>
      <c r="O52" s="259"/>
      <c r="P52" s="259"/>
      <c r="Q52" s="259"/>
      <c r="R52" s="259"/>
      <c r="S52" s="259"/>
      <c r="T52" s="260"/>
      <c r="U52" s="260"/>
      <c r="V52" s="260"/>
      <c r="W52" s="260"/>
      <c r="X52" s="260"/>
      <c r="Y52" s="260"/>
      <c r="Z52" s="260"/>
      <c r="AA52" s="261"/>
      <c r="AB52" s="276"/>
      <c r="AC52" s="277"/>
      <c r="AD52" s="277"/>
      <c r="AE52" s="263"/>
      <c r="AF52" s="263"/>
      <c r="AG52" s="262"/>
      <c r="AH52" s="262"/>
      <c r="AI52" s="262"/>
      <c r="AJ52" s="262"/>
      <c r="AK52" s="262"/>
      <c r="AL52" s="262"/>
      <c r="AM52" s="262"/>
      <c r="AN52" s="262"/>
      <c r="AO52" s="263"/>
      <c r="AP52" s="263"/>
      <c r="AQ52" s="263"/>
      <c r="AR52" s="263"/>
      <c r="AS52" s="262"/>
      <c r="AT52" s="262"/>
      <c r="AU52" s="262"/>
      <c r="AV52" s="262"/>
      <c r="AW52" s="263"/>
      <c r="AX52" s="263"/>
      <c r="AY52" s="262"/>
      <c r="AZ52" s="262"/>
      <c r="BA52" s="262"/>
      <c r="BB52" s="262"/>
    </row>
    <row r="53" spans="1:54" s="264" customFormat="1" ht="14.25" x14ac:dyDescent="0.2">
      <c r="A53" s="270"/>
      <c r="B53" s="339" t="s">
        <v>728</v>
      </c>
      <c r="C53" s="340"/>
      <c r="D53" s="278"/>
      <c r="E53" s="278"/>
      <c r="F53" s="278"/>
      <c r="G53" s="278"/>
      <c r="H53" s="271">
        <v>11043.45052</v>
      </c>
      <c r="I53" s="258"/>
      <c r="J53" s="258"/>
      <c r="K53" s="258"/>
      <c r="L53" s="258"/>
      <c r="M53" s="258"/>
      <c r="N53" s="259"/>
      <c r="O53" s="259"/>
      <c r="P53" s="259"/>
      <c r="Q53" s="259"/>
      <c r="R53" s="259"/>
      <c r="S53" s="259"/>
      <c r="T53" s="260"/>
      <c r="U53" s="260"/>
      <c r="V53" s="260"/>
      <c r="W53" s="260"/>
      <c r="X53" s="260"/>
      <c r="Y53" s="260"/>
      <c r="Z53" s="260"/>
      <c r="AA53" s="261"/>
      <c r="AB53" s="276"/>
      <c r="AC53" s="277"/>
      <c r="AD53" s="277"/>
      <c r="AE53" s="263"/>
      <c r="AF53" s="263"/>
      <c r="AG53" s="262"/>
      <c r="AH53" s="262"/>
      <c r="AI53" s="262"/>
      <c r="AJ53" s="262"/>
      <c r="AK53" s="262"/>
      <c r="AL53" s="262"/>
      <c r="AM53" s="262"/>
      <c r="AN53" s="262"/>
      <c r="AO53" s="263"/>
      <c r="AP53" s="263"/>
      <c r="AQ53" s="263"/>
      <c r="AR53" s="263"/>
      <c r="AS53" s="262"/>
      <c r="AT53" s="262"/>
      <c r="AU53" s="262"/>
      <c r="AV53" s="262"/>
      <c r="AW53" s="263"/>
      <c r="AX53" s="263"/>
      <c r="AY53" s="262"/>
      <c r="AZ53" s="262"/>
      <c r="BA53" s="262"/>
      <c r="BB53" s="262"/>
    </row>
    <row r="54" spans="1:54" s="264" customFormat="1" ht="14.25" x14ac:dyDescent="0.2">
      <c r="A54" s="270"/>
      <c r="B54" s="339" t="s">
        <v>729</v>
      </c>
      <c r="C54" s="340"/>
      <c r="D54" s="278"/>
      <c r="E54" s="278"/>
      <c r="F54" s="278"/>
      <c r="G54" s="278"/>
      <c r="H54" s="271">
        <v>2257.95642</v>
      </c>
      <c r="I54" s="258"/>
      <c r="J54" s="258"/>
      <c r="K54" s="258"/>
      <c r="L54" s="258"/>
      <c r="M54" s="258"/>
      <c r="N54" s="259"/>
      <c r="O54" s="259"/>
      <c r="P54" s="259"/>
      <c r="Q54" s="259"/>
      <c r="R54" s="259"/>
      <c r="S54" s="259"/>
      <c r="T54" s="260"/>
      <c r="U54" s="260"/>
      <c r="V54" s="260"/>
      <c r="W54" s="260"/>
      <c r="X54" s="260"/>
      <c r="Y54" s="260"/>
      <c r="Z54" s="260"/>
      <c r="AA54" s="261"/>
      <c r="AB54" s="276"/>
      <c r="AC54" s="277"/>
      <c r="AD54" s="277"/>
      <c r="AE54" s="263"/>
      <c r="AF54" s="263"/>
      <c r="AG54" s="262"/>
      <c r="AH54" s="262"/>
      <c r="AI54" s="262"/>
      <c r="AJ54" s="262"/>
      <c r="AK54" s="262"/>
      <c r="AL54" s="262"/>
      <c r="AM54" s="262"/>
      <c r="AN54" s="262"/>
      <c r="AO54" s="263"/>
      <c r="AP54" s="263"/>
      <c r="AQ54" s="263"/>
      <c r="AR54" s="263"/>
      <c r="AS54" s="262"/>
      <c r="AT54" s="262"/>
      <c r="AU54" s="262"/>
      <c r="AV54" s="262"/>
      <c r="AW54" s="263"/>
      <c r="AX54" s="263"/>
      <c r="AY54" s="262"/>
      <c r="AZ54" s="262"/>
      <c r="BA54" s="262"/>
      <c r="BB54" s="262"/>
    </row>
    <row r="55" spans="1:54" s="264" customFormat="1" ht="14.25" x14ac:dyDescent="0.2">
      <c r="A55" s="270"/>
      <c r="B55" s="339" t="s">
        <v>730</v>
      </c>
      <c r="C55" s="340"/>
      <c r="D55" s="278"/>
      <c r="E55" s="278"/>
      <c r="F55" s="278"/>
      <c r="G55" s="278"/>
      <c r="H55" s="271">
        <v>1132.83719</v>
      </c>
      <c r="I55" s="258"/>
      <c r="J55" s="258"/>
      <c r="K55" s="258"/>
      <c r="L55" s="258"/>
      <c r="M55" s="258"/>
      <c r="N55" s="259"/>
      <c r="O55" s="259"/>
      <c r="P55" s="259"/>
      <c r="Q55" s="259"/>
      <c r="R55" s="259"/>
      <c r="S55" s="259"/>
      <c r="T55" s="260"/>
      <c r="U55" s="260"/>
      <c r="V55" s="260"/>
      <c r="W55" s="260"/>
      <c r="X55" s="260"/>
      <c r="Y55" s="260"/>
      <c r="Z55" s="260"/>
      <c r="AA55" s="261"/>
      <c r="AB55" s="276"/>
      <c r="AC55" s="277"/>
      <c r="AD55" s="277"/>
      <c r="AE55" s="263"/>
      <c r="AF55" s="263"/>
      <c r="AG55" s="262"/>
      <c r="AH55" s="262"/>
      <c r="AI55" s="262"/>
      <c r="AJ55" s="262"/>
      <c r="AK55" s="262"/>
      <c r="AL55" s="262"/>
      <c r="AM55" s="262"/>
      <c r="AN55" s="262"/>
      <c r="AO55" s="263"/>
      <c r="AP55" s="263"/>
      <c r="AQ55" s="263"/>
      <c r="AR55" s="263"/>
      <c r="AS55" s="262"/>
      <c r="AT55" s="262"/>
      <c r="AU55" s="262"/>
      <c r="AV55" s="262"/>
      <c r="AW55" s="263"/>
      <c r="AX55" s="263"/>
      <c r="AY55" s="262"/>
      <c r="AZ55" s="262"/>
      <c r="BA55" s="262"/>
      <c r="BB55" s="262"/>
    </row>
    <row r="56" spans="1:54" s="264" customFormat="1" ht="14.25" x14ac:dyDescent="0.2">
      <c r="A56" s="270"/>
      <c r="B56" s="339" t="s">
        <v>731</v>
      </c>
      <c r="C56" s="340"/>
      <c r="D56" s="278"/>
      <c r="E56" s="278"/>
      <c r="F56" s="278"/>
      <c r="G56" s="278"/>
      <c r="H56" s="271">
        <v>31458.22798</v>
      </c>
      <c r="I56" s="258"/>
      <c r="J56" s="258"/>
      <c r="K56" s="258"/>
      <c r="L56" s="258"/>
      <c r="M56" s="258"/>
      <c r="N56" s="259"/>
      <c r="O56" s="259"/>
      <c r="P56" s="259"/>
      <c r="Q56" s="259"/>
      <c r="R56" s="259"/>
      <c r="S56" s="259"/>
      <c r="T56" s="260"/>
      <c r="U56" s="260"/>
      <c r="V56" s="260"/>
      <c r="W56" s="260"/>
      <c r="X56" s="260"/>
      <c r="Y56" s="260"/>
      <c r="Z56" s="260"/>
      <c r="AA56" s="261"/>
      <c r="AB56" s="276"/>
      <c r="AC56" s="277"/>
      <c r="AD56" s="277"/>
      <c r="AE56" s="263"/>
      <c r="AF56" s="263"/>
      <c r="AG56" s="262"/>
      <c r="AH56" s="262"/>
      <c r="AI56" s="262"/>
      <c r="AJ56" s="262"/>
      <c r="AK56" s="262"/>
      <c r="AL56" s="262"/>
      <c r="AM56" s="262"/>
      <c r="AN56" s="262"/>
      <c r="AO56" s="263"/>
      <c r="AP56" s="263"/>
      <c r="AQ56" s="263"/>
      <c r="AR56" s="263"/>
      <c r="AS56" s="262"/>
      <c r="AT56" s="262"/>
      <c r="AU56" s="262"/>
      <c r="AV56" s="262"/>
      <c r="AW56" s="263"/>
      <c r="AX56" s="263"/>
      <c r="AY56" s="262"/>
      <c r="AZ56" s="262"/>
      <c r="BA56" s="262"/>
      <c r="BB56" s="262"/>
    </row>
    <row r="57" spans="1:54" s="264" customFormat="1" ht="14.25" x14ac:dyDescent="0.2">
      <c r="A57" s="270"/>
      <c r="B57" s="339" t="s">
        <v>16</v>
      </c>
      <c r="C57" s="340"/>
      <c r="D57" s="278"/>
      <c r="E57" s="278"/>
      <c r="F57" s="278"/>
      <c r="G57" s="278"/>
      <c r="H57" s="271">
        <v>12770.763489999999</v>
      </c>
      <c r="I57" s="258"/>
      <c r="J57" s="258"/>
      <c r="K57" s="258"/>
      <c r="L57" s="258"/>
      <c r="M57" s="258"/>
      <c r="N57" s="259"/>
      <c r="O57" s="259"/>
      <c r="P57" s="259"/>
      <c r="Q57" s="259"/>
      <c r="R57" s="259"/>
      <c r="S57" s="259"/>
      <c r="T57" s="260"/>
      <c r="U57" s="260"/>
      <c r="V57" s="260"/>
      <c r="W57" s="260"/>
      <c r="X57" s="260"/>
      <c r="Y57" s="260"/>
      <c r="Z57" s="260"/>
      <c r="AA57" s="261"/>
      <c r="AB57" s="276"/>
      <c r="AC57" s="277"/>
      <c r="AD57" s="277"/>
      <c r="AE57" s="263"/>
      <c r="AF57" s="263"/>
      <c r="AG57" s="262"/>
      <c r="AH57" s="262"/>
      <c r="AI57" s="262"/>
      <c r="AJ57" s="262"/>
      <c r="AK57" s="262"/>
      <c r="AL57" s="262"/>
      <c r="AM57" s="262"/>
      <c r="AN57" s="262"/>
      <c r="AO57" s="263"/>
      <c r="AP57" s="263"/>
      <c r="AQ57" s="263"/>
      <c r="AR57" s="263"/>
      <c r="AS57" s="262"/>
      <c r="AT57" s="262"/>
      <c r="AU57" s="262"/>
      <c r="AV57" s="262"/>
      <c r="AW57" s="263"/>
      <c r="AX57" s="263"/>
      <c r="AY57" s="262"/>
      <c r="AZ57" s="262"/>
      <c r="BA57" s="262"/>
      <c r="BB57" s="262"/>
    </row>
    <row r="58" spans="1:54" s="264" customFormat="1" ht="14.25" x14ac:dyDescent="0.2">
      <c r="A58" s="270"/>
      <c r="B58" s="339" t="s">
        <v>15</v>
      </c>
      <c r="C58" s="340"/>
      <c r="D58" s="278"/>
      <c r="E58" s="278"/>
      <c r="F58" s="278"/>
      <c r="G58" s="278"/>
      <c r="H58" s="271">
        <v>7685.6454800000001</v>
      </c>
      <c r="I58" s="258"/>
      <c r="J58" s="258"/>
      <c r="K58" s="258"/>
      <c r="L58" s="258"/>
      <c r="M58" s="258"/>
      <c r="N58" s="259"/>
      <c r="O58" s="259"/>
      <c r="P58" s="259"/>
      <c r="Q58" s="259"/>
      <c r="R58" s="259"/>
      <c r="S58" s="259"/>
      <c r="T58" s="260"/>
      <c r="U58" s="260"/>
      <c r="V58" s="260"/>
      <c r="W58" s="260"/>
      <c r="X58" s="260"/>
      <c r="Y58" s="260"/>
      <c r="Z58" s="260"/>
      <c r="AA58" s="261"/>
      <c r="AB58" s="276"/>
      <c r="AC58" s="277"/>
      <c r="AD58" s="277"/>
      <c r="AE58" s="263"/>
      <c r="AF58" s="263"/>
      <c r="AG58" s="262"/>
      <c r="AH58" s="262"/>
      <c r="AI58" s="262"/>
      <c r="AJ58" s="262"/>
      <c r="AK58" s="262"/>
      <c r="AL58" s="262"/>
      <c r="AM58" s="262"/>
      <c r="AN58" s="262"/>
      <c r="AO58" s="263"/>
      <c r="AP58" s="263"/>
      <c r="AQ58" s="263"/>
      <c r="AR58" s="263"/>
      <c r="AS58" s="262"/>
      <c r="AT58" s="262"/>
      <c r="AU58" s="262"/>
      <c r="AV58" s="262"/>
      <c r="AW58" s="263"/>
      <c r="AX58" s="263"/>
      <c r="AY58" s="262"/>
      <c r="AZ58" s="262"/>
      <c r="BA58" s="262"/>
      <c r="BB58" s="262"/>
    </row>
    <row r="59" spans="1:54" s="264" customFormat="1" ht="14.25" x14ac:dyDescent="0.2">
      <c r="A59" s="270"/>
      <c r="B59" s="339" t="s">
        <v>732</v>
      </c>
      <c r="C59" s="340"/>
      <c r="D59" s="278"/>
      <c r="E59" s="278"/>
      <c r="F59" s="278"/>
      <c r="G59" s="278"/>
      <c r="H59" s="285">
        <v>598.64520000000005</v>
      </c>
      <c r="I59" s="258"/>
      <c r="J59" s="258"/>
      <c r="K59" s="258"/>
      <c r="L59" s="258"/>
      <c r="M59" s="258"/>
      <c r="N59" s="259"/>
      <c r="O59" s="259"/>
      <c r="P59" s="259"/>
      <c r="Q59" s="259"/>
      <c r="R59" s="259"/>
      <c r="S59" s="259"/>
      <c r="T59" s="260"/>
      <c r="U59" s="260"/>
      <c r="V59" s="260"/>
      <c r="W59" s="260"/>
      <c r="X59" s="260"/>
      <c r="Y59" s="260"/>
      <c r="Z59" s="260"/>
      <c r="AA59" s="261"/>
      <c r="AB59" s="276"/>
      <c r="AC59" s="277"/>
      <c r="AD59" s="277"/>
      <c r="AE59" s="263"/>
      <c r="AF59" s="263"/>
      <c r="AG59" s="262"/>
      <c r="AH59" s="262"/>
      <c r="AI59" s="262"/>
      <c r="AJ59" s="262"/>
      <c r="AK59" s="262"/>
      <c r="AL59" s="262"/>
      <c r="AM59" s="262"/>
      <c r="AN59" s="262"/>
      <c r="AO59" s="263"/>
      <c r="AP59" s="263"/>
      <c r="AQ59" s="263"/>
      <c r="AR59" s="263"/>
      <c r="AS59" s="262"/>
      <c r="AT59" s="262"/>
      <c r="AU59" s="262"/>
      <c r="AV59" s="262"/>
      <c r="AW59" s="263"/>
      <c r="AX59" s="263"/>
      <c r="AY59" s="262"/>
      <c r="AZ59" s="262"/>
      <c r="BA59" s="262"/>
      <c r="BB59" s="262"/>
    </row>
    <row r="60" spans="1:54" s="264" customFormat="1" ht="14.25" x14ac:dyDescent="0.2">
      <c r="A60" s="286"/>
      <c r="B60" s="341" t="s">
        <v>733</v>
      </c>
      <c r="C60" s="341"/>
      <c r="D60" s="286"/>
      <c r="E60" s="286"/>
      <c r="F60" s="286"/>
      <c r="G60" s="286"/>
      <c r="H60" s="287">
        <v>422.85791</v>
      </c>
      <c r="I60" s="258"/>
      <c r="J60" s="258"/>
      <c r="K60" s="258"/>
      <c r="L60" s="258"/>
      <c r="M60" s="258"/>
      <c r="N60" s="259"/>
      <c r="O60" s="259"/>
      <c r="P60" s="259"/>
      <c r="Q60" s="259"/>
      <c r="R60" s="259"/>
      <c r="S60" s="259"/>
      <c r="T60" s="260"/>
      <c r="U60" s="260"/>
      <c r="V60" s="260"/>
      <c r="W60" s="260"/>
      <c r="X60" s="260"/>
      <c r="Y60" s="260"/>
      <c r="Z60" s="260"/>
      <c r="AA60" s="261"/>
      <c r="AB60" s="276"/>
      <c r="AC60" s="277"/>
      <c r="AD60" s="277"/>
      <c r="AE60" s="263"/>
      <c r="AF60" s="263"/>
      <c r="AG60" s="262"/>
      <c r="AH60" s="262"/>
      <c r="AI60" s="262"/>
      <c r="AJ60" s="262"/>
      <c r="AK60" s="262"/>
      <c r="AL60" s="262"/>
      <c r="AM60" s="262"/>
      <c r="AN60" s="262"/>
      <c r="AO60" s="263"/>
      <c r="AP60" s="263"/>
      <c r="AQ60" s="263"/>
      <c r="AR60" s="263"/>
      <c r="AS60" s="262"/>
      <c r="AT60" s="262"/>
      <c r="AU60" s="262"/>
      <c r="AV60" s="262"/>
      <c r="AW60" s="263"/>
      <c r="AX60" s="263"/>
      <c r="AY60" s="262"/>
      <c r="AZ60" s="262"/>
      <c r="BA60" s="262"/>
      <c r="BB60" s="262"/>
    </row>
  </sheetData>
  <mergeCells count="42">
    <mergeCell ref="B53:C53"/>
    <mergeCell ref="B54:C54"/>
    <mergeCell ref="B55:C55"/>
    <mergeCell ref="B56:C56"/>
    <mergeCell ref="B57:C57"/>
    <mergeCell ref="B58:C58"/>
    <mergeCell ref="B59:C59"/>
    <mergeCell ref="B60:C60"/>
    <mergeCell ref="B52:C52"/>
    <mergeCell ref="B39:C39"/>
    <mergeCell ref="A40:H40"/>
    <mergeCell ref="B42:C42"/>
    <mergeCell ref="B43:C43"/>
    <mergeCell ref="A44:H44"/>
    <mergeCell ref="B45:C45"/>
    <mergeCell ref="A46:H46"/>
    <mergeCell ref="B47:C47"/>
    <mergeCell ref="A48:H48"/>
    <mergeCell ref="B50:C50"/>
    <mergeCell ref="B51:C51"/>
    <mergeCell ref="A38:H38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35:C35"/>
    <mergeCell ref="A36:H36"/>
    <mergeCell ref="B37:C37"/>
    <mergeCell ref="B16:G16"/>
    <mergeCell ref="C4:G4"/>
    <mergeCell ref="C5:G5"/>
    <mergeCell ref="C9:G9"/>
    <mergeCell ref="C10:G10"/>
    <mergeCell ref="B12:G1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G83"/>
  <sheetViews>
    <sheetView topLeftCell="A61" workbookViewId="0">
      <selection activeCell="O63" sqref="O63:P63"/>
    </sheetView>
  </sheetViews>
  <sheetFormatPr defaultColWidth="9.140625" defaultRowHeight="11.25" customHeight="1" x14ac:dyDescent="0.2"/>
  <cols>
    <col min="1" max="1" width="9" style="129" customWidth="1"/>
    <col min="2" max="2" width="20.140625" style="129" customWidth="1"/>
    <col min="3" max="4" width="10.42578125" style="129" customWidth="1"/>
    <col min="5" max="5" width="13.28515625" style="129" customWidth="1"/>
    <col min="6" max="6" width="8.5703125" style="129" customWidth="1"/>
    <col min="7" max="7" width="9.42578125" style="129" customWidth="1"/>
    <col min="8" max="8" width="11.42578125" style="129" customWidth="1"/>
    <col min="9" max="9" width="11.85546875" style="129" customWidth="1"/>
    <col min="10" max="10" width="12.140625" style="129" customWidth="1"/>
    <col min="11" max="14" width="10.7109375" style="129" customWidth="1"/>
    <col min="15" max="16" width="11" style="129" customWidth="1"/>
    <col min="17" max="59" width="14.85546875" style="115" customWidth="1"/>
    <col min="60" max="16384" width="9.140625" style="129"/>
  </cols>
  <sheetData>
    <row r="1" spans="1:52" customFormat="1" ht="15" x14ac:dyDescent="0.25">
      <c r="A1" s="83"/>
      <c r="B1" s="83"/>
      <c r="C1" s="83"/>
      <c r="D1" s="83"/>
      <c r="E1" s="83"/>
      <c r="F1" s="83"/>
      <c r="G1" s="83"/>
      <c r="H1" s="83"/>
      <c r="I1" s="83"/>
      <c r="J1" s="84"/>
      <c r="K1" s="83"/>
      <c r="L1" s="83"/>
      <c r="M1" s="83"/>
      <c r="N1" s="83"/>
      <c r="O1" s="83"/>
      <c r="P1" s="83"/>
    </row>
    <row r="2" spans="1:52" customFormat="1" ht="27.75" customHeight="1" x14ac:dyDescent="0.25">
      <c r="A2" s="343" t="s">
        <v>740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85" t="s">
        <v>0</v>
      </c>
      <c r="R2" s="85" t="s">
        <v>0</v>
      </c>
      <c r="S2" s="85" t="s">
        <v>0</v>
      </c>
    </row>
    <row r="3" spans="1:52" customFormat="1" ht="15" x14ac:dyDescent="0.25">
      <c r="A3" s="344" t="s">
        <v>1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</row>
    <row r="4" spans="1:52" customFormat="1" ht="15" x14ac:dyDescent="0.25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</row>
    <row r="5" spans="1:52" customFormat="1" ht="28.5" customHeight="1" x14ac:dyDescent="0.25">
      <c r="A5" s="345" t="s">
        <v>100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</row>
    <row r="6" spans="1:52" customFormat="1" ht="21" customHeight="1" x14ac:dyDescent="0.25">
      <c r="A6" s="342" t="s">
        <v>101</v>
      </c>
      <c r="B6" s="342"/>
      <c r="C6" s="342"/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  <c r="O6" s="342"/>
      <c r="P6" s="342"/>
    </row>
    <row r="7" spans="1:52" customFormat="1" ht="15" customHeight="1" x14ac:dyDescent="0.25">
      <c r="A7" s="346" t="s">
        <v>746</v>
      </c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  <c r="T7" s="85"/>
      <c r="U7" s="85" t="s">
        <v>0</v>
      </c>
      <c r="V7" s="85" t="s">
        <v>0</v>
      </c>
      <c r="W7" s="85" t="s">
        <v>0</v>
      </c>
      <c r="X7" s="85" t="s">
        <v>0</v>
      </c>
      <c r="Y7" s="85" t="s">
        <v>0</v>
      </c>
      <c r="Z7" s="85" t="s">
        <v>0</v>
      </c>
      <c r="AA7" s="85" t="s">
        <v>0</v>
      </c>
      <c r="AB7" s="85" t="s">
        <v>0</v>
      </c>
      <c r="AC7" s="85" t="s">
        <v>0</v>
      </c>
      <c r="AD7" s="85" t="s">
        <v>0</v>
      </c>
      <c r="AE7" s="85" t="s">
        <v>0</v>
      </c>
      <c r="AF7" s="85" t="s">
        <v>0</v>
      </c>
      <c r="AG7" s="85" t="s">
        <v>0</v>
      </c>
      <c r="AH7" s="85" t="s">
        <v>0</v>
      </c>
      <c r="AI7" s="85" t="s">
        <v>0</v>
      </c>
    </row>
    <row r="8" spans="1:52" customFormat="1" ht="15.75" customHeight="1" x14ac:dyDescent="0.25">
      <c r="A8" s="342" t="s">
        <v>102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2"/>
    </row>
    <row r="9" spans="1:52" customFormat="1" ht="15" x14ac:dyDescent="0.25">
      <c r="A9" s="83"/>
      <c r="B9" s="87" t="s">
        <v>103</v>
      </c>
      <c r="C9" s="348"/>
      <c r="D9" s="348"/>
      <c r="E9" s="348"/>
      <c r="F9" s="348"/>
      <c r="G9" s="348"/>
      <c r="H9" s="88"/>
      <c r="I9" s="88"/>
      <c r="J9" s="88"/>
      <c r="K9" s="88"/>
      <c r="L9" s="88"/>
      <c r="M9" s="88"/>
      <c r="N9" s="88"/>
      <c r="O9" s="83"/>
      <c r="P9" s="83"/>
      <c r="AJ9" s="89" t="s">
        <v>0</v>
      </c>
      <c r="AK9" s="89" t="s">
        <v>0</v>
      </c>
      <c r="AL9" s="89" t="s">
        <v>0</v>
      </c>
      <c r="AM9" s="89" t="s">
        <v>0</v>
      </c>
      <c r="AN9" s="89" t="s">
        <v>0</v>
      </c>
    </row>
    <row r="10" spans="1:52" customFormat="1" ht="12.75" customHeight="1" x14ac:dyDescent="0.25">
      <c r="B10" s="90" t="s">
        <v>104</v>
      </c>
      <c r="C10" s="90"/>
      <c r="D10" s="91"/>
      <c r="E10" s="92">
        <v>3095811</v>
      </c>
      <c r="F10" s="93" t="s">
        <v>105</v>
      </c>
      <c r="H10" s="90"/>
      <c r="I10" s="90"/>
      <c r="J10" s="90"/>
      <c r="K10" s="90"/>
      <c r="L10" s="90"/>
      <c r="M10" s="94"/>
      <c r="N10" s="90"/>
    </row>
    <row r="11" spans="1:52" customFormat="1" ht="12.75" customHeight="1" x14ac:dyDescent="0.25">
      <c r="B11" s="90" t="s">
        <v>106</v>
      </c>
      <c r="D11" s="91"/>
      <c r="E11" s="92">
        <v>3095736</v>
      </c>
      <c r="F11" s="93" t="s">
        <v>105</v>
      </c>
      <c r="H11" s="90"/>
      <c r="I11" s="90"/>
      <c r="J11" s="90"/>
      <c r="K11" s="90"/>
      <c r="L11" s="90"/>
      <c r="M11" s="94"/>
      <c r="N11" s="90"/>
    </row>
    <row r="12" spans="1:52" customFormat="1" ht="12.75" customHeight="1" x14ac:dyDescent="0.25">
      <c r="B12" s="90" t="s">
        <v>107</v>
      </c>
      <c r="D12" s="91"/>
      <c r="E12" s="95">
        <v>75</v>
      </c>
      <c r="F12" s="93" t="s">
        <v>105</v>
      </c>
      <c r="H12" s="90"/>
      <c r="I12" s="90"/>
      <c r="J12" s="90"/>
      <c r="K12" s="90"/>
      <c r="L12" s="90"/>
      <c r="M12" s="94"/>
      <c r="N12" s="90"/>
    </row>
    <row r="13" spans="1:52" customFormat="1" ht="12.75" customHeight="1" x14ac:dyDescent="0.25">
      <c r="B13" s="90" t="s">
        <v>108</v>
      </c>
      <c r="C13" s="90"/>
      <c r="D13" s="91"/>
      <c r="E13" s="92">
        <v>811687</v>
      </c>
      <c r="F13" s="93" t="s">
        <v>105</v>
      </c>
      <c r="H13" s="90"/>
      <c r="J13" s="90"/>
      <c r="K13" s="90"/>
      <c r="L13" s="90"/>
      <c r="M13" s="84"/>
      <c r="N13" s="96"/>
    </row>
    <row r="14" spans="1:52" customFormat="1" ht="12.75" customHeight="1" x14ac:dyDescent="0.25">
      <c r="B14" s="90" t="s">
        <v>109</v>
      </c>
      <c r="C14" s="90"/>
      <c r="D14" s="97"/>
      <c r="E14" s="92">
        <v>1025.8900000000001</v>
      </c>
      <c r="F14" s="93" t="s">
        <v>110</v>
      </c>
      <c r="H14" s="90"/>
      <c r="J14" s="90"/>
      <c r="K14" s="90"/>
      <c r="L14" s="90"/>
      <c r="M14" s="98"/>
      <c r="N14" s="93"/>
    </row>
    <row r="15" spans="1:52" customFormat="1" ht="23.25" x14ac:dyDescent="0.25">
      <c r="A15" s="83"/>
      <c r="B15" s="87" t="s">
        <v>111</v>
      </c>
      <c r="C15" s="87"/>
      <c r="D15" s="83"/>
      <c r="E15" s="349" t="s">
        <v>741</v>
      </c>
      <c r="F15" s="350"/>
      <c r="G15" s="350"/>
      <c r="H15" s="350"/>
      <c r="I15" s="350"/>
      <c r="J15" s="350"/>
      <c r="K15" s="350"/>
      <c r="L15" s="350"/>
      <c r="M15" s="350"/>
      <c r="N15" s="350"/>
      <c r="O15" s="350"/>
      <c r="P15" s="350"/>
      <c r="AO15" s="89" t="s">
        <v>112</v>
      </c>
      <c r="AP15" s="89" t="s">
        <v>0</v>
      </c>
      <c r="AQ15" s="89" t="s">
        <v>0</v>
      </c>
      <c r="AR15" s="89" t="s">
        <v>0</v>
      </c>
      <c r="AS15" s="89" t="s">
        <v>0</v>
      </c>
      <c r="AT15" s="89" t="s">
        <v>0</v>
      </c>
      <c r="AU15" s="89" t="s">
        <v>0</v>
      </c>
      <c r="AV15" s="89" t="s">
        <v>0</v>
      </c>
      <c r="AW15" s="89" t="s">
        <v>0</v>
      </c>
      <c r="AX15" s="89" t="s">
        <v>0</v>
      </c>
      <c r="AY15" s="89" t="s">
        <v>0</v>
      </c>
      <c r="AZ15" s="89" t="s">
        <v>0</v>
      </c>
    </row>
    <row r="16" spans="1:52" customFormat="1" ht="12.75" customHeight="1" x14ac:dyDescent="0.25">
      <c r="A16" s="87"/>
      <c r="B16" s="87"/>
      <c r="C16" s="83"/>
      <c r="D16" s="87"/>
      <c r="E16" s="99"/>
      <c r="F16" s="100"/>
      <c r="G16" s="101"/>
      <c r="H16" s="101"/>
      <c r="I16" s="87"/>
      <c r="J16" s="87"/>
      <c r="K16" s="87"/>
      <c r="L16" s="102"/>
      <c r="M16" s="87"/>
      <c r="N16" s="83"/>
      <c r="O16" s="83"/>
      <c r="P16" s="83"/>
    </row>
    <row r="17" spans="1:54" customFormat="1" ht="36" customHeight="1" x14ac:dyDescent="0.25">
      <c r="A17" s="351" t="s">
        <v>2</v>
      </c>
      <c r="B17" s="351" t="s">
        <v>3</v>
      </c>
      <c r="C17" s="351" t="s">
        <v>113</v>
      </c>
      <c r="D17" s="351"/>
      <c r="E17" s="351"/>
      <c r="F17" s="351" t="s">
        <v>114</v>
      </c>
      <c r="G17" s="352" t="s">
        <v>115</v>
      </c>
      <c r="H17" s="353"/>
      <c r="I17" s="351" t="s">
        <v>116</v>
      </c>
      <c r="J17" s="351"/>
      <c r="K17" s="351"/>
      <c r="L17" s="351"/>
      <c r="M17" s="351"/>
      <c r="N17" s="351"/>
      <c r="O17" s="351" t="s">
        <v>117</v>
      </c>
      <c r="P17" s="351" t="s">
        <v>118</v>
      </c>
    </row>
    <row r="18" spans="1:54" customFormat="1" ht="36.75" customHeight="1" x14ac:dyDescent="0.25">
      <c r="A18" s="351"/>
      <c r="B18" s="351"/>
      <c r="C18" s="351"/>
      <c r="D18" s="351"/>
      <c r="E18" s="351"/>
      <c r="F18" s="351"/>
      <c r="G18" s="354" t="s">
        <v>119</v>
      </c>
      <c r="H18" s="354" t="s">
        <v>4</v>
      </c>
      <c r="I18" s="351" t="s">
        <v>119</v>
      </c>
      <c r="J18" s="351" t="s">
        <v>120</v>
      </c>
      <c r="K18" s="347" t="s">
        <v>121</v>
      </c>
      <c r="L18" s="347"/>
      <c r="M18" s="347"/>
      <c r="N18" s="347"/>
      <c r="O18" s="351"/>
      <c r="P18" s="351"/>
    </row>
    <row r="19" spans="1:54" customFormat="1" ht="15" x14ac:dyDescent="0.25">
      <c r="A19" s="351"/>
      <c r="B19" s="351"/>
      <c r="C19" s="351"/>
      <c r="D19" s="351"/>
      <c r="E19" s="351"/>
      <c r="F19" s="351"/>
      <c r="G19" s="355"/>
      <c r="H19" s="355"/>
      <c r="I19" s="351"/>
      <c r="J19" s="351"/>
      <c r="K19" s="104" t="s">
        <v>122</v>
      </c>
      <c r="L19" s="104" t="s">
        <v>123</v>
      </c>
      <c r="M19" s="104" t="s">
        <v>124</v>
      </c>
      <c r="N19" s="104" t="s">
        <v>125</v>
      </c>
      <c r="O19" s="351"/>
      <c r="P19" s="351"/>
    </row>
    <row r="20" spans="1:54" customFormat="1" ht="15" x14ac:dyDescent="0.25">
      <c r="A20" s="103">
        <v>1</v>
      </c>
      <c r="B20" s="103">
        <v>2</v>
      </c>
      <c r="C20" s="347">
        <v>3</v>
      </c>
      <c r="D20" s="347"/>
      <c r="E20" s="347"/>
      <c r="F20" s="103">
        <v>4</v>
      </c>
      <c r="G20" s="103">
        <v>5</v>
      </c>
      <c r="H20" s="103">
        <v>6</v>
      </c>
      <c r="I20" s="103">
        <v>7</v>
      </c>
      <c r="J20" s="103">
        <v>8</v>
      </c>
      <c r="K20" s="103">
        <v>9</v>
      </c>
      <c r="L20" s="103">
        <v>10</v>
      </c>
      <c r="M20" s="103">
        <v>11</v>
      </c>
      <c r="N20" s="103">
        <v>12</v>
      </c>
      <c r="O20" s="103">
        <v>13</v>
      </c>
      <c r="P20" s="103">
        <v>14</v>
      </c>
    </row>
    <row r="21" spans="1:54" customFormat="1" ht="15" customHeight="1" x14ac:dyDescent="0.25">
      <c r="A21" s="359" t="s">
        <v>126</v>
      </c>
      <c r="B21" s="359"/>
      <c r="C21" s="359"/>
      <c r="D21" s="359"/>
      <c r="E21" s="359"/>
      <c r="F21" s="359"/>
      <c r="G21" s="359"/>
      <c r="H21" s="359"/>
      <c r="I21" s="359"/>
      <c r="J21" s="359"/>
      <c r="K21" s="359"/>
      <c r="L21" s="359"/>
      <c r="M21" s="359"/>
      <c r="N21" s="359"/>
      <c r="O21" s="359"/>
      <c r="P21" s="359"/>
      <c r="BA21" s="105" t="s">
        <v>126</v>
      </c>
    </row>
    <row r="22" spans="1:54" customFormat="1" ht="34.5" customHeight="1" x14ac:dyDescent="0.25">
      <c r="A22" s="106" t="s">
        <v>5</v>
      </c>
      <c r="B22" s="107" t="s">
        <v>127</v>
      </c>
      <c r="C22" s="356" t="s">
        <v>128</v>
      </c>
      <c r="D22" s="357"/>
      <c r="E22" s="358"/>
      <c r="F22" s="106" t="s">
        <v>129</v>
      </c>
      <c r="G22" s="108"/>
      <c r="H22" s="109">
        <v>1.5925000000000002E-2</v>
      </c>
      <c r="I22" s="110">
        <v>61228.5</v>
      </c>
      <c r="J22" s="110">
        <v>1736</v>
      </c>
      <c r="K22" s="111"/>
      <c r="L22" s="112">
        <v>975</v>
      </c>
      <c r="M22" s="112">
        <v>761</v>
      </c>
      <c r="N22" s="111"/>
      <c r="O22" s="113">
        <v>0</v>
      </c>
      <c r="P22" s="114">
        <v>0.8</v>
      </c>
      <c r="BA22" s="105"/>
      <c r="BB22" s="115" t="s">
        <v>128</v>
      </c>
    </row>
    <row r="23" spans="1:54" customFormat="1" ht="23.25" customHeight="1" x14ac:dyDescent="0.25">
      <c r="A23" s="106" t="s">
        <v>6</v>
      </c>
      <c r="B23" s="107" t="s">
        <v>130</v>
      </c>
      <c r="C23" s="356" t="s">
        <v>131</v>
      </c>
      <c r="D23" s="357"/>
      <c r="E23" s="358"/>
      <c r="F23" s="106" t="s">
        <v>132</v>
      </c>
      <c r="G23" s="108"/>
      <c r="H23" s="116">
        <v>2.25</v>
      </c>
      <c r="I23" s="110">
        <v>2454.7399999999998</v>
      </c>
      <c r="J23" s="110">
        <v>5674</v>
      </c>
      <c r="K23" s="110">
        <v>1318</v>
      </c>
      <c r="L23" s="112">
        <v>263</v>
      </c>
      <c r="M23" s="112">
        <v>151</v>
      </c>
      <c r="N23" s="110">
        <v>3942</v>
      </c>
      <c r="O23" s="112">
        <v>1.91</v>
      </c>
      <c r="P23" s="112">
        <v>0.16</v>
      </c>
      <c r="BA23" s="105"/>
      <c r="BB23" s="115" t="s">
        <v>131</v>
      </c>
    </row>
    <row r="24" spans="1:54" customFormat="1" ht="34.5" customHeight="1" x14ac:dyDescent="0.25">
      <c r="A24" s="106" t="s">
        <v>7</v>
      </c>
      <c r="B24" s="107" t="s">
        <v>133</v>
      </c>
      <c r="C24" s="356" t="s">
        <v>134</v>
      </c>
      <c r="D24" s="357"/>
      <c r="E24" s="358"/>
      <c r="F24" s="106" t="s">
        <v>135</v>
      </c>
      <c r="G24" s="108"/>
      <c r="H24" s="116">
        <v>0.02</v>
      </c>
      <c r="I24" s="110">
        <v>182941.26</v>
      </c>
      <c r="J24" s="110">
        <v>44949</v>
      </c>
      <c r="K24" s="110">
        <v>1265</v>
      </c>
      <c r="L24" s="110">
        <v>1728</v>
      </c>
      <c r="M24" s="112">
        <v>735</v>
      </c>
      <c r="N24" s="110">
        <v>41221</v>
      </c>
      <c r="O24" s="112">
        <v>1.65</v>
      </c>
      <c r="P24" s="112">
        <v>0.68</v>
      </c>
      <c r="BA24" s="105"/>
      <c r="BB24" s="115" t="s">
        <v>134</v>
      </c>
    </row>
    <row r="25" spans="1:54" customFormat="1" ht="34.5" customHeight="1" x14ac:dyDescent="0.25">
      <c r="A25" s="106" t="s">
        <v>8</v>
      </c>
      <c r="B25" s="107" t="s">
        <v>136</v>
      </c>
      <c r="C25" s="356" t="s">
        <v>137</v>
      </c>
      <c r="D25" s="357"/>
      <c r="E25" s="358"/>
      <c r="F25" s="106" t="s">
        <v>135</v>
      </c>
      <c r="G25" s="108"/>
      <c r="H25" s="116">
        <v>0.12</v>
      </c>
      <c r="I25" s="110">
        <v>128949.56</v>
      </c>
      <c r="J25" s="110">
        <v>171658</v>
      </c>
      <c r="K25" s="110">
        <v>5925</v>
      </c>
      <c r="L25" s="110">
        <v>7811</v>
      </c>
      <c r="M25" s="110">
        <v>3226</v>
      </c>
      <c r="N25" s="110">
        <v>154696</v>
      </c>
      <c r="O25" s="112">
        <v>7.82</v>
      </c>
      <c r="P25" s="112">
        <v>2.95</v>
      </c>
      <c r="BA25" s="105"/>
      <c r="BB25" s="115" t="s">
        <v>137</v>
      </c>
    </row>
    <row r="26" spans="1:54" customFormat="1" ht="23.25" customHeight="1" x14ac:dyDescent="0.25">
      <c r="A26" s="106" t="s">
        <v>9</v>
      </c>
      <c r="B26" s="107" t="s">
        <v>138</v>
      </c>
      <c r="C26" s="356" t="s">
        <v>139</v>
      </c>
      <c r="D26" s="357"/>
      <c r="E26" s="358"/>
      <c r="F26" s="106" t="s">
        <v>140</v>
      </c>
      <c r="G26" s="108"/>
      <c r="H26" s="117">
        <v>5.3999999999999999E-2</v>
      </c>
      <c r="I26" s="110">
        <v>18957.73</v>
      </c>
      <c r="J26" s="110">
        <v>1041</v>
      </c>
      <c r="K26" s="112">
        <v>82</v>
      </c>
      <c r="L26" s="112">
        <v>44</v>
      </c>
      <c r="M26" s="112">
        <v>17</v>
      </c>
      <c r="N26" s="112">
        <v>898</v>
      </c>
      <c r="O26" s="112">
        <v>0.11</v>
      </c>
      <c r="P26" s="112">
        <v>0.02</v>
      </c>
      <c r="BA26" s="105"/>
      <c r="BB26" s="115" t="s">
        <v>139</v>
      </c>
    </row>
    <row r="27" spans="1:54" customFormat="1" ht="23.25" customHeight="1" x14ac:dyDescent="0.25">
      <c r="A27" s="106" t="s">
        <v>10</v>
      </c>
      <c r="B27" s="107" t="s">
        <v>141</v>
      </c>
      <c r="C27" s="356" t="s">
        <v>142</v>
      </c>
      <c r="D27" s="357"/>
      <c r="E27" s="358"/>
      <c r="F27" s="106" t="s">
        <v>143</v>
      </c>
      <c r="G27" s="108"/>
      <c r="H27" s="116">
        <v>0.12</v>
      </c>
      <c r="I27" s="110">
        <v>25016.38</v>
      </c>
      <c r="J27" s="110">
        <v>3003</v>
      </c>
      <c r="K27" s="110">
        <v>2207</v>
      </c>
      <c r="L27" s="112">
        <v>20</v>
      </c>
      <c r="M27" s="111"/>
      <c r="N27" s="112">
        <v>776</v>
      </c>
      <c r="O27" s="112">
        <v>2.84</v>
      </c>
      <c r="P27" s="113">
        <v>0</v>
      </c>
      <c r="BA27" s="105"/>
      <c r="BB27" s="115" t="s">
        <v>142</v>
      </c>
    </row>
    <row r="28" spans="1:54" customFormat="1" ht="45.75" customHeight="1" x14ac:dyDescent="0.25">
      <c r="A28" s="106" t="s">
        <v>144</v>
      </c>
      <c r="B28" s="107" t="s">
        <v>145</v>
      </c>
      <c r="C28" s="356" t="s">
        <v>146</v>
      </c>
      <c r="D28" s="357"/>
      <c r="E28" s="358"/>
      <c r="F28" s="106" t="s">
        <v>140</v>
      </c>
      <c r="G28" s="108"/>
      <c r="H28" s="116">
        <v>0.19</v>
      </c>
      <c r="I28" s="110">
        <v>34232.370000000003</v>
      </c>
      <c r="J28" s="110">
        <v>6537</v>
      </c>
      <c r="K28" s="110">
        <v>3313</v>
      </c>
      <c r="L28" s="112">
        <v>72</v>
      </c>
      <c r="M28" s="112">
        <v>32</v>
      </c>
      <c r="N28" s="110">
        <v>3120</v>
      </c>
      <c r="O28" s="112">
        <v>4.03</v>
      </c>
      <c r="P28" s="112">
        <v>0.04</v>
      </c>
      <c r="BA28" s="105"/>
      <c r="BB28" s="115" t="s">
        <v>146</v>
      </c>
    </row>
    <row r="29" spans="1:54" customFormat="1" ht="23.25" customHeight="1" x14ac:dyDescent="0.25">
      <c r="A29" s="106" t="s">
        <v>11</v>
      </c>
      <c r="B29" s="107" t="s">
        <v>147</v>
      </c>
      <c r="C29" s="356" t="s">
        <v>148</v>
      </c>
      <c r="D29" s="357"/>
      <c r="E29" s="358"/>
      <c r="F29" s="106" t="s">
        <v>140</v>
      </c>
      <c r="G29" s="108"/>
      <c r="H29" s="117">
        <v>8.5999999999999993E-2</v>
      </c>
      <c r="I29" s="110">
        <v>142107.17000000001</v>
      </c>
      <c r="J29" s="110">
        <v>12271</v>
      </c>
      <c r="K29" s="110">
        <v>1277</v>
      </c>
      <c r="L29" s="112">
        <v>78</v>
      </c>
      <c r="M29" s="112">
        <v>50</v>
      </c>
      <c r="N29" s="110">
        <v>10866</v>
      </c>
      <c r="O29" s="112">
        <v>1.73</v>
      </c>
      <c r="P29" s="112">
        <v>0.06</v>
      </c>
      <c r="BA29" s="105"/>
      <c r="BB29" s="115" t="s">
        <v>148</v>
      </c>
    </row>
    <row r="30" spans="1:54" customFormat="1" ht="23.25" customHeight="1" x14ac:dyDescent="0.25">
      <c r="A30" s="106" t="s">
        <v>12</v>
      </c>
      <c r="B30" s="107" t="s">
        <v>149</v>
      </c>
      <c r="C30" s="356" t="s">
        <v>150</v>
      </c>
      <c r="D30" s="357"/>
      <c r="E30" s="358"/>
      <c r="F30" s="106" t="s">
        <v>143</v>
      </c>
      <c r="G30" s="108"/>
      <c r="H30" s="117">
        <v>7.0000000000000001E-3</v>
      </c>
      <c r="I30" s="110">
        <v>4327.9399999999996</v>
      </c>
      <c r="J30" s="112">
        <v>31</v>
      </c>
      <c r="K30" s="112">
        <v>30</v>
      </c>
      <c r="L30" s="111"/>
      <c r="M30" s="111"/>
      <c r="N30" s="112">
        <v>1</v>
      </c>
      <c r="O30" s="112">
        <v>0.05</v>
      </c>
      <c r="P30" s="113">
        <v>0</v>
      </c>
      <c r="BA30" s="105"/>
      <c r="BB30" s="115" t="s">
        <v>150</v>
      </c>
    </row>
    <row r="31" spans="1:54" customFormat="1" ht="23.25" customHeight="1" x14ac:dyDescent="0.25">
      <c r="A31" s="106" t="s">
        <v>151</v>
      </c>
      <c r="B31" s="107" t="s">
        <v>152</v>
      </c>
      <c r="C31" s="356" t="s">
        <v>153</v>
      </c>
      <c r="D31" s="357"/>
      <c r="E31" s="358"/>
      <c r="F31" s="106" t="s">
        <v>154</v>
      </c>
      <c r="G31" s="108"/>
      <c r="H31" s="118">
        <v>0.12767999999999999</v>
      </c>
      <c r="I31" s="110">
        <v>63052.67</v>
      </c>
      <c r="J31" s="110">
        <v>8051</v>
      </c>
      <c r="K31" s="110">
        <v>8051</v>
      </c>
      <c r="L31" s="111"/>
      <c r="M31" s="111"/>
      <c r="N31" s="111"/>
      <c r="O31" s="112">
        <v>12.41</v>
      </c>
      <c r="P31" s="113">
        <v>0</v>
      </c>
      <c r="BA31" s="105"/>
      <c r="BB31" s="115" t="s">
        <v>153</v>
      </c>
    </row>
    <row r="32" spans="1:54" customFormat="1" ht="45.75" customHeight="1" x14ac:dyDescent="0.25">
      <c r="A32" s="106" t="s">
        <v>155</v>
      </c>
      <c r="B32" s="107" t="s">
        <v>156</v>
      </c>
      <c r="C32" s="356" t="s">
        <v>157</v>
      </c>
      <c r="D32" s="357"/>
      <c r="E32" s="358"/>
      <c r="F32" s="106" t="s">
        <v>158</v>
      </c>
      <c r="G32" s="108"/>
      <c r="H32" s="116">
        <v>0.18</v>
      </c>
      <c r="I32" s="110">
        <v>17739.86</v>
      </c>
      <c r="J32" s="110">
        <v>3194</v>
      </c>
      <c r="K32" s="112">
        <v>665</v>
      </c>
      <c r="L32" s="111"/>
      <c r="M32" s="111"/>
      <c r="N32" s="110">
        <v>2529</v>
      </c>
      <c r="O32" s="114">
        <v>0.9</v>
      </c>
      <c r="P32" s="113">
        <v>0</v>
      </c>
      <c r="BA32" s="105"/>
      <c r="BB32" s="115" t="s">
        <v>157</v>
      </c>
    </row>
    <row r="33" spans="1:54" customFormat="1" ht="23.25" customHeight="1" x14ac:dyDescent="0.25">
      <c r="A33" s="106" t="s">
        <v>159</v>
      </c>
      <c r="B33" s="107" t="s">
        <v>160</v>
      </c>
      <c r="C33" s="356" t="s">
        <v>161</v>
      </c>
      <c r="D33" s="357"/>
      <c r="E33" s="358"/>
      <c r="F33" s="106" t="s">
        <v>162</v>
      </c>
      <c r="G33" s="108"/>
      <c r="H33" s="118">
        <v>4.3200000000000001E-3</v>
      </c>
      <c r="I33" s="110">
        <v>404949.97</v>
      </c>
      <c r="J33" s="110">
        <v>1751</v>
      </c>
      <c r="K33" s="112">
        <v>957</v>
      </c>
      <c r="L33" s="112">
        <v>3</v>
      </c>
      <c r="M33" s="112">
        <v>2</v>
      </c>
      <c r="N33" s="112">
        <v>789</v>
      </c>
      <c r="O33" s="112">
        <v>1.25</v>
      </c>
      <c r="P33" s="113">
        <v>0</v>
      </c>
      <c r="BA33" s="105"/>
      <c r="BB33" s="115" t="s">
        <v>161</v>
      </c>
    </row>
    <row r="34" spans="1:54" customFormat="1" ht="15" customHeight="1" x14ac:dyDescent="0.25">
      <c r="A34" s="106" t="s">
        <v>163</v>
      </c>
      <c r="B34" s="107" t="s">
        <v>164</v>
      </c>
      <c r="C34" s="356" t="s">
        <v>165</v>
      </c>
      <c r="D34" s="357"/>
      <c r="E34" s="358"/>
      <c r="F34" s="106" t="s">
        <v>140</v>
      </c>
      <c r="G34" s="108"/>
      <c r="H34" s="119">
        <v>0.9</v>
      </c>
      <c r="I34" s="110">
        <v>199040.81</v>
      </c>
      <c r="J34" s="110">
        <v>181979</v>
      </c>
      <c r="K34" s="110">
        <v>154175</v>
      </c>
      <c r="L34" s="110">
        <v>5216</v>
      </c>
      <c r="M34" s="110">
        <v>2842</v>
      </c>
      <c r="N34" s="110">
        <v>19746</v>
      </c>
      <c r="O34" s="112">
        <v>201.11</v>
      </c>
      <c r="P34" s="112">
        <v>2.62</v>
      </c>
      <c r="BA34" s="105"/>
      <c r="BB34" s="115" t="s">
        <v>165</v>
      </c>
    </row>
    <row r="35" spans="1:54" customFormat="1" ht="23.25" customHeight="1" x14ac:dyDescent="0.25">
      <c r="A35" s="106" t="s">
        <v>166</v>
      </c>
      <c r="B35" s="107" t="s">
        <v>167</v>
      </c>
      <c r="C35" s="356" t="s">
        <v>168</v>
      </c>
      <c r="D35" s="357"/>
      <c r="E35" s="358"/>
      <c r="F35" s="106" t="s">
        <v>169</v>
      </c>
      <c r="G35" s="108"/>
      <c r="H35" s="119">
        <v>6.1</v>
      </c>
      <c r="I35" s="110">
        <v>7369.91</v>
      </c>
      <c r="J35" s="110">
        <v>45108</v>
      </c>
      <c r="K35" s="110">
        <v>44398</v>
      </c>
      <c r="L35" s="112">
        <v>129</v>
      </c>
      <c r="M35" s="112">
        <v>152</v>
      </c>
      <c r="N35" s="112">
        <v>429</v>
      </c>
      <c r="O35" s="112">
        <v>53.38</v>
      </c>
      <c r="P35" s="113">
        <v>0</v>
      </c>
      <c r="BA35" s="105"/>
      <c r="BB35" s="115" t="s">
        <v>168</v>
      </c>
    </row>
    <row r="36" spans="1:54" customFormat="1" ht="45.75" customHeight="1" x14ac:dyDescent="0.25">
      <c r="A36" s="106" t="s">
        <v>170</v>
      </c>
      <c r="B36" s="107" t="s">
        <v>171</v>
      </c>
      <c r="C36" s="356" t="s">
        <v>172</v>
      </c>
      <c r="D36" s="357"/>
      <c r="E36" s="358"/>
      <c r="F36" s="106" t="s">
        <v>140</v>
      </c>
      <c r="G36" s="108"/>
      <c r="H36" s="119">
        <v>0.9</v>
      </c>
      <c r="I36" s="110">
        <v>43357.38</v>
      </c>
      <c r="J36" s="110">
        <v>93439</v>
      </c>
      <c r="K36" s="110">
        <v>10318</v>
      </c>
      <c r="L36" s="112">
        <v>44</v>
      </c>
      <c r="M36" s="112">
        <v>67</v>
      </c>
      <c r="N36" s="110">
        <v>83010</v>
      </c>
      <c r="O36" s="112">
        <v>14.45</v>
      </c>
      <c r="P36" s="112">
        <v>7.0000000000000007E-2</v>
      </c>
      <c r="BA36" s="105"/>
      <c r="BB36" s="115" t="s">
        <v>172</v>
      </c>
    </row>
    <row r="37" spans="1:54" customFormat="1" ht="23.25" customHeight="1" x14ac:dyDescent="0.25">
      <c r="A37" s="106" t="s">
        <v>173</v>
      </c>
      <c r="B37" s="107" t="s">
        <v>174</v>
      </c>
      <c r="C37" s="356" t="s">
        <v>175</v>
      </c>
      <c r="D37" s="357"/>
      <c r="E37" s="358"/>
      <c r="F37" s="106" t="s">
        <v>140</v>
      </c>
      <c r="G37" s="108"/>
      <c r="H37" s="119">
        <v>0.9</v>
      </c>
      <c r="I37" s="110">
        <v>103536.14</v>
      </c>
      <c r="J37" s="110">
        <v>280108</v>
      </c>
      <c r="K37" s="110">
        <v>196177</v>
      </c>
      <c r="L37" s="112">
        <v>477</v>
      </c>
      <c r="M37" s="112">
        <v>561</v>
      </c>
      <c r="N37" s="110">
        <v>82893</v>
      </c>
      <c r="O37" s="112">
        <v>259.04000000000002</v>
      </c>
      <c r="P37" s="112">
        <v>0.68</v>
      </c>
      <c r="BA37" s="105"/>
      <c r="BB37" s="115" t="s">
        <v>175</v>
      </c>
    </row>
    <row r="38" spans="1:54" customFormat="1" ht="34.5" customHeight="1" x14ac:dyDescent="0.25">
      <c r="A38" s="106" t="s">
        <v>176</v>
      </c>
      <c r="B38" s="107" t="s">
        <v>177</v>
      </c>
      <c r="C38" s="356" t="s">
        <v>178</v>
      </c>
      <c r="D38" s="357"/>
      <c r="E38" s="358"/>
      <c r="F38" s="106" t="s">
        <v>140</v>
      </c>
      <c r="G38" s="108"/>
      <c r="H38" s="119">
        <v>0.9</v>
      </c>
      <c r="I38" s="110">
        <v>105017.73</v>
      </c>
      <c r="J38" s="110">
        <v>94781</v>
      </c>
      <c r="K38" s="110">
        <v>58479</v>
      </c>
      <c r="L38" s="112">
        <v>195</v>
      </c>
      <c r="M38" s="112">
        <v>265</v>
      </c>
      <c r="N38" s="110">
        <v>35842</v>
      </c>
      <c r="O38" s="112">
        <v>83.84</v>
      </c>
      <c r="P38" s="112">
        <v>0.32</v>
      </c>
      <c r="BA38" s="105"/>
      <c r="BB38" s="115" t="s">
        <v>178</v>
      </c>
    </row>
    <row r="39" spans="1:54" customFormat="1" ht="34.5" customHeight="1" x14ac:dyDescent="0.25">
      <c r="A39" s="106" t="s">
        <v>179</v>
      </c>
      <c r="B39" s="107" t="s">
        <v>180</v>
      </c>
      <c r="C39" s="356" t="s">
        <v>181</v>
      </c>
      <c r="D39" s="357"/>
      <c r="E39" s="358"/>
      <c r="F39" s="106" t="s">
        <v>140</v>
      </c>
      <c r="G39" s="108"/>
      <c r="H39" s="119">
        <v>0.9</v>
      </c>
      <c r="I39" s="110">
        <v>181732.36</v>
      </c>
      <c r="J39" s="110">
        <v>178653</v>
      </c>
      <c r="K39" s="110">
        <v>66433</v>
      </c>
      <c r="L39" s="110">
        <v>38166</v>
      </c>
      <c r="M39" s="110">
        <v>15092</v>
      </c>
      <c r="N39" s="110">
        <v>58962</v>
      </c>
      <c r="O39" s="114">
        <v>84.6</v>
      </c>
      <c r="P39" s="112">
        <v>13.19</v>
      </c>
      <c r="BA39" s="105"/>
      <c r="BB39" s="115" t="s">
        <v>181</v>
      </c>
    </row>
    <row r="40" spans="1:54" customFormat="1" ht="45.75" customHeight="1" x14ac:dyDescent="0.25">
      <c r="A40" s="106" t="s">
        <v>182</v>
      </c>
      <c r="B40" s="107" t="s">
        <v>183</v>
      </c>
      <c r="C40" s="356" t="s">
        <v>184</v>
      </c>
      <c r="D40" s="357"/>
      <c r="E40" s="358"/>
      <c r="F40" s="106" t="s">
        <v>140</v>
      </c>
      <c r="G40" s="108"/>
      <c r="H40" s="116">
        <v>0.78</v>
      </c>
      <c r="I40" s="110">
        <v>144460.64000000001</v>
      </c>
      <c r="J40" s="110">
        <v>112985</v>
      </c>
      <c r="K40" s="110">
        <v>43488</v>
      </c>
      <c r="L40" s="112">
        <v>446</v>
      </c>
      <c r="M40" s="112">
        <v>304</v>
      </c>
      <c r="N40" s="110">
        <v>68747</v>
      </c>
      <c r="O40" s="112">
        <v>55.38</v>
      </c>
      <c r="P40" s="112">
        <v>0.31</v>
      </c>
      <c r="BA40" s="105"/>
      <c r="BB40" s="115" t="s">
        <v>184</v>
      </c>
    </row>
    <row r="41" spans="1:54" customFormat="1" ht="68.25" customHeight="1" x14ac:dyDescent="0.25">
      <c r="A41" s="106" t="s">
        <v>185</v>
      </c>
      <c r="B41" s="107" t="s">
        <v>186</v>
      </c>
      <c r="C41" s="356" t="s">
        <v>187</v>
      </c>
      <c r="D41" s="357"/>
      <c r="E41" s="358"/>
      <c r="F41" s="106" t="s">
        <v>140</v>
      </c>
      <c r="G41" s="108"/>
      <c r="H41" s="117">
        <v>0.13900000000000001</v>
      </c>
      <c r="I41" s="110">
        <v>460775.28</v>
      </c>
      <c r="J41" s="110">
        <v>64435</v>
      </c>
      <c r="K41" s="110">
        <v>34100</v>
      </c>
      <c r="L41" s="112">
        <v>528</v>
      </c>
      <c r="M41" s="112">
        <v>388</v>
      </c>
      <c r="N41" s="110">
        <v>29419</v>
      </c>
      <c r="O41" s="112">
        <v>44.48</v>
      </c>
      <c r="P41" s="112">
        <v>0.41</v>
      </c>
      <c r="BA41" s="105"/>
      <c r="BB41" s="115" t="s">
        <v>187</v>
      </c>
    </row>
    <row r="42" spans="1:54" customFormat="1" ht="34.5" customHeight="1" x14ac:dyDescent="0.25">
      <c r="A42" s="106" t="s">
        <v>188</v>
      </c>
      <c r="B42" s="107" t="s">
        <v>189</v>
      </c>
      <c r="C42" s="356" t="s">
        <v>190</v>
      </c>
      <c r="D42" s="357"/>
      <c r="E42" s="358"/>
      <c r="F42" s="106" t="s">
        <v>140</v>
      </c>
      <c r="G42" s="108"/>
      <c r="H42" s="120">
        <v>0.16250000000000001</v>
      </c>
      <c r="I42" s="110">
        <v>112613.88</v>
      </c>
      <c r="J42" s="110">
        <v>18346</v>
      </c>
      <c r="K42" s="110">
        <v>3967</v>
      </c>
      <c r="L42" s="112">
        <v>11</v>
      </c>
      <c r="M42" s="112">
        <v>46</v>
      </c>
      <c r="N42" s="110">
        <v>14322</v>
      </c>
      <c r="O42" s="112">
        <v>5.76</v>
      </c>
      <c r="P42" s="112">
        <v>0.06</v>
      </c>
      <c r="BA42" s="105"/>
      <c r="BB42" s="115" t="s">
        <v>190</v>
      </c>
    </row>
    <row r="43" spans="1:54" customFormat="1" ht="45.75" customHeight="1" x14ac:dyDescent="0.25">
      <c r="A43" s="106" t="s">
        <v>191</v>
      </c>
      <c r="B43" s="107" t="s">
        <v>192</v>
      </c>
      <c r="C43" s="356" t="s">
        <v>193</v>
      </c>
      <c r="D43" s="357"/>
      <c r="E43" s="358"/>
      <c r="F43" s="106" t="s">
        <v>140</v>
      </c>
      <c r="G43" s="108"/>
      <c r="H43" s="120">
        <v>0.16250000000000001</v>
      </c>
      <c r="I43" s="110">
        <v>148447.03</v>
      </c>
      <c r="J43" s="110">
        <v>24170</v>
      </c>
      <c r="K43" s="110">
        <v>19767</v>
      </c>
      <c r="L43" s="112">
        <v>70</v>
      </c>
      <c r="M43" s="112">
        <v>47</v>
      </c>
      <c r="N43" s="110">
        <v>4286</v>
      </c>
      <c r="O43" s="112">
        <v>22.43</v>
      </c>
      <c r="P43" s="112">
        <v>0.06</v>
      </c>
      <c r="BA43" s="105"/>
      <c r="BB43" s="115" t="s">
        <v>193</v>
      </c>
    </row>
    <row r="44" spans="1:54" customFormat="1" ht="34.5" customHeight="1" x14ac:dyDescent="0.25">
      <c r="A44" s="106" t="s">
        <v>194</v>
      </c>
      <c r="B44" s="107" t="s">
        <v>177</v>
      </c>
      <c r="C44" s="356" t="s">
        <v>178</v>
      </c>
      <c r="D44" s="357"/>
      <c r="E44" s="358"/>
      <c r="F44" s="106" t="s">
        <v>140</v>
      </c>
      <c r="G44" s="108"/>
      <c r="H44" s="120">
        <v>0.16250000000000001</v>
      </c>
      <c r="I44" s="110">
        <v>106338.52</v>
      </c>
      <c r="J44" s="110">
        <v>17327</v>
      </c>
      <c r="K44" s="110">
        <v>10559</v>
      </c>
      <c r="L44" s="112">
        <v>35</v>
      </c>
      <c r="M44" s="112">
        <v>48</v>
      </c>
      <c r="N44" s="110">
        <v>6685</v>
      </c>
      <c r="O44" s="112">
        <v>15.14</v>
      </c>
      <c r="P44" s="112">
        <v>0.06</v>
      </c>
      <c r="BA44" s="105"/>
      <c r="BB44" s="115" t="s">
        <v>178</v>
      </c>
    </row>
    <row r="45" spans="1:54" customFormat="1" ht="34.5" customHeight="1" x14ac:dyDescent="0.25">
      <c r="A45" s="106" t="s">
        <v>195</v>
      </c>
      <c r="B45" s="107" t="s">
        <v>196</v>
      </c>
      <c r="C45" s="356" t="s">
        <v>197</v>
      </c>
      <c r="D45" s="357"/>
      <c r="E45" s="358"/>
      <c r="F45" s="106" t="s">
        <v>140</v>
      </c>
      <c r="G45" s="108"/>
      <c r="H45" s="120">
        <v>0.16250000000000001</v>
      </c>
      <c r="I45" s="110">
        <v>20668.46</v>
      </c>
      <c r="J45" s="110">
        <v>8886</v>
      </c>
      <c r="K45" s="110">
        <v>3253</v>
      </c>
      <c r="L45" s="112">
        <v>105</v>
      </c>
      <c r="M45" s="112">
        <v>144</v>
      </c>
      <c r="N45" s="110">
        <v>5384</v>
      </c>
      <c r="O45" s="112">
        <v>4.1900000000000004</v>
      </c>
      <c r="P45" s="112">
        <v>0.18</v>
      </c>
      <c r="BA45" s="105"/>
      <c r="BB45" s="115" t="s">
        <v>197</v>
      </c>
    </row>
    <row r="46" spans="1:54" customFormat="1" ht="23.25" customHeight="1" x14ac:dyDescent="0.25">
      <c r="A46" s="106" t="s">
        <v>198</v>
      </c>
      <c r="B46" s="107" t="s">
        <v>199</v>
      </c>
      <c r="C46" s="356" t="s">
        <v>200</v>
      </c>
      <c r="D46" s="357"/>
      <c r="E46" s="358"/>
      <c r="F46" s="106" t="s">
        <v>140</v>
      </c>
      <c r="G46" s="108"/>
      <c r="H46" s="120">
        <v>0.16250000000000001</v>
      </c>
      <c r="I46" s="110">
        <v>4694.88</v>
      </c>
      <c r="J46" s="112">
        <v>765</v>
      </c>
      <c r="K46" s="112">
        <v>414</v>
      </c>
      <c r="L46" s="112">
        <v>2</v>
      </c>
      <c r="M46" s="112">
        <v>3</v>
      </c>
      <c r="N46" s="112">
        <v>346</v>
      </c>
      <c r="O46" s="112">
        <v>0.56000000000000005</v>
      </c>
      <c r="P46" s="113">
        <v>0</v>
      </c>
      <c r="BA46" s="105"/>
      <c r="BB46" s="115" t="s">
        <v>200</v>
      </c>
    </row>
    <row r="47" spans="1:54" customFormat="1" ht="23.25" customHeight="1" x14ac:dyDescent="0.25">
      <c r="A47" s="106" t="s">
        <v>201</v>
      </c>
      <c r="B47" s="107" t="s">
        <v>202</v>
      </c>
      <c r="C47" s="356" t="s">
        <v>203</v>
      </c>
      <c r="D47" s="357"/>
      <c r="E47" s="358"/>
      <c r="F47" s="106" t="s">
        <v>140</v>
      </c>
      <c r="G47" s="108"/>
      <c r="H47" s="120">
        <v>0.16250000000000001</v>
      </c>
      <c r="I47" s="110">
        <v>71128.02</v>
      </c>
      <c r="J47" s="110">
        <v>12527</v>
      </c>
      <c r="K47" s="110">
        <v>4366</v>
      </c>
      <c r="L47" s="112">
        <v>507</v>
      </c>
      <c r="M47" s="112">
        <v>969</v>
      </c>
      <c r="N47" s="110">
        <v>6685</v>
      </c>
      <c r="O47" s="112">
        <v>6.17</v>
      </c>
      <c r="P47" s="112">
        <v>1.17</v>
      </c>
      <c r="BA47" s="105"/>
      <c r="BB47" s="115" t="s">
        <v>203</v>
      </c>
    </row>
    <row r="48" spans="1:54" customFormat="1" ht="23.25" customHeight="1" x14ac:dyDescent="0.25">
      <c r="A48" s="106" t="s">
        <v>204</v>
      </c>
      <c r="B48" s="107" t="s">
        <v>205</v>
      </c>
      <c r="C48" s="356" t="s">
        <v>206</v>
      </c>
      <c r="D48" s="357"/>
      <c r="E48" s="358"/>
      <c r="F48" s="106" t="s">
        <v>140</v>
      </c>
      <c r="G48" s="108"/>
      <c r="H48" s="117">
        <v>0.32500000000000001</v>
      </c>
      <c r="I48" s="110">
        <v>48264.17</v>
      </c>
      <c r="J48" s="110">
        <v>31576</v>
      </c>
      <c r="K48" s="110">
        <v>3527</v>
      </c>
      <c r="L48" s="112">
        <v>220</v>
      </c>
      <c r="M48" s="112">
        <v>204</v>
      </c>
      <c r="N48" s="110">
        <v>27625</v>
      </c>
      <c r="O48" s="112">
        <v>5.21</v>
      </c>
      <c r="P48" s="112">
        <v>0.25</v>
      </c>
      <c r="BA48" s="105"/>
      <c r="BB48" s="115" t="s">
        <v>206</v>
      </c>
    </row>
    <row r="49" spans="1:56" customFormat="1" ht="23.25" customHeight="1" x14ac:dyDescent="0.25">
      <c r="A49" s="106" t="s">
        <v>207</v>
      </c>
      <c r="B49" s="107" t="s">
        <v>208</v>
      </c>
      <c r="C49" s="356" t="s">
        <v>209</v>
      </c>
      <c r="D49" s="357"/>
      <c r="E49" s="358"/>
      <c r="F49" s="106" t="s">
        <v>140</v>
      </c>
      <c r="G49" s="108"/>
      <c r="H49" s="120">
        <v>0.16250000000000001</v>
      </c>
      <c r="I49" s="110">
        <v>123005.91</v>
      </c>
      <c r="J49" s="110">
        <v>20046</v>
      </c>
      <c r="K49" s="110">
        <v>6299</v>
      </c>
      <c r="L49" s="112">
        <v>45</v>
      </c>
      <c r="M49" s="112">
        <v>57</v>
      </c>
      <c r="N49" s="110">
        <v>13645</v>
      </c>
      <c r="O49" s="112">
        <v>8.42</v>
      </c>
      <c r="P49" s="112">
        <v>7.0000000000000007E-2</v>
      </c>
      <c r="BA49" s="105"/>
      <c r="BB49" s="115" t="s">
        <v>209</v>
      </c>
    </row>
    <row r="50" spans="1:56" customFormat="1" ht="34.5" customHeight="1" x14ac:dyDescent="0.25">
      <c r="A50" s="106" t="s">
        <v>210</v>
      </c>
      <c r="B50" s="107" t="s">
        <v>211</v>
      </c>
      <c r="C50" s="356" t="s">
        <v>212</v>
      </c>
      <c r="D50" s="357"/>
      <c r="E50" s="358"/>
      <c r="F50" s="106" t="s">
        <v>143</v>
      </c>
      <c r="G50" s="108"/>
      <c r="H50" s="117">
        <v>0.22500000000000001</v>
      </c>
      <c r="I50" s="110">
        <v>10458.299999999999</v>
      </c>
      <c r="J50" s="110">
        <v>2360</v>
      </c>
      <c r="K50" s="110">
        <v>1194</v>
      </c>
      <c r="L50" s="112">
        <v>5</v>
      </c>
      <c r="M50" s="112">
        <v>7</v>
      </c>
      <c r="N50" s="110">
        <v>1154</v>
      </c>
      <c r="O50" s="114">
        <v>1.5</v>
      </c>
      <c r="P50" s="112">
        <v>0.01</v>
      </c>
      <c r="BA50" s="105"/>
      <c r="BB50" s="115" t="s">
        <v>212</v>
      </c>
    </row>
    <row r="51" spans="1:56" customFormat="1" ht="45.75" customHeight="1" x14ac:dyDescent="0.25">
      <c r="A51" s="106" t="s">
        <v>213</v>
      </c>
      <c r="B51" s="107" t="s">
        <v>214</v>
      </c>
      <c r="C51" s="356" t="s">
        <v>215</v>
      </c>
      <c r="D51" s="357"/>
      <c r="E51" s="358"/>
      <c r="F51" s="106" t="s">
        <v>140</v>
      </c>
      <c r="G51" s="108"/>
      <c r="H51" s="120">
        <v>0.16250000000000001</v>
      </c>
      <c r="I51" s="110">
        <v>126991.42</v>
      </c>
      <c r="J51" s="110">
        <v>21445</v>
      </c>
      <c r="K51" s="110">
        <v>18814</v>
      </c>
      <c r="L51" s="110">
        <v>1102</v>
      </c>
      <c r="M51" s="112">
        <v>810</v>
      </c>
      <c r="N51" s="112">
        <v>719</v>
      </c>
      <c r="O51" s="112">
        <v>25.15</v>
      </c>
      <c r="P51" s="112">
        <v>0.86</v>
      </c>
      <c r="BA51" s="105"/>
      <c r="BB51" s="115" t="s">
        <v>215</v>
      </c>
    </row>
    <row r="52" spans="1:56" customFormat="1" ht="45.75" customHeight="1" x14ac:dyDescent="0.25">
      <c r="A52" s="106" t="s">
        <v>216</v>
      </c>
      <c r="B52" s="107" t="s">
        <v>217</v>
      </c>
      <c r="C52" s="356" t="s">
        <v>218</v>
      </c>
      <c r="D52" s="357"/>
      <c r="E52" s="358"/>
      <c r="F52" s="106" t="s">
        <v>140</v>
      </c>
      <c r="G52" s="108"/>
      <c r="H52" s="120">
        <v>0.16250000000000001</v>
      </c>
      <c r="I52" s="110">
        <v>152775.64000000001</v>
      </c>
      <c r="J52" s="110">
        <v>25218</v>
      </c>
      <c r="K52" s="110">
        <v>8922</v>
      </c>
      <c r="L52" s="112">
        <v>536</v>
      </c>
      <c r="M52" s="112">
        <v>392</v>
      </c>
      <c r="N52" s="110">
        <v>15368</v>
      </c>
      <c r="O52" s="112">
        <v>12.29</v>
      </c>
      <c r="P52" s="112">
        <v>0.41</v>
      </c>
      <c r="BA52" s="105"/>
      <c r="BB52" s="115" t="s">
        <v>218</v>
      </c>
    </row>
    <row r="53" spans="1:56" customFormat="1" ht="23.25" customHeight="1" x14ac:dyDescent="0.25">
      <c r="A53" s="106" t="s">
        <v>219</v>
      </c>
      <c r="B53" s="107" t="s">
        <v>202</v>
      </c>
      <c r="C53" s="356" t="s">
        <v>203</v>
      </c>
      <c r="D53" s="357"/>
      <c r="E53" s="358"/>
      <c r="F53" s="106" t="s">
        <v>140</v>
      </c>
      <c r="G53" s="108"/>
      <c r="H53" s="120">
        <v>0.16250000000000001</v>
      </c>
      <c r="I53" s="110">
        <v>71128.02</v>
      </c>
      <c r="J53" s="110">
        <v>25052</v>
      </c>
      <c r="K53" s="110">
        <v>8733</v>
      </c>
      <c r="L53" s="110">
        <v>1015</v>
      </c>
      <c r="M53" s="110">
        <v>1937</v>
      </c>
      <c r="N53" s="110">
        <v>13367</v>
      </c>
      <c r="O53" s="112">
        <v>12.34</v>
      </c>
      <c r="P53" s="112">
        <v>2.33</v>
      </c>
      <c r="BA53" s="105"/>
      <c r="BB53" s="115" t="s">
        <v>203</v>
      </c>
    </row>
    <row r="54" spans="1:56" customFormat="1" ht="23.25" customHeight="1" x14ac:dyDescent="0.25">
      <c r="A54" s="106" t="s">
        <v>220</v>
      </c>
      <c r="B54" s="107" t="s">
        <v>208</v>
      </c>
      <c r="C54" s="356" t="s">
        <v>209</v>
      </c>
      <c r="D54" s="357"/>
      <c r="E54" s="358"/>
      <c r="F54" s="106" t="s">
        <v>140</v>
      </c>
      <c r="G54" s="108"/>
      <c r="H54" s="120">
        <v>0.16250000000000001</v>
      </c>
      <c r="I54" s="110">
        <v>125606.25</v>
      </c>
      <c r="J54" s="110">
        <v>20468</v>
      </c>
      <c r="K54" s="110">
        <v>6299</v>
      </c>
      <c r="L54" s="112">
        <v>45</v>
      </c>
      <c r="M54" s="112">
        <v>57</v>
      </c>
      <c r="N54" s="110">
        <v>14067</v>
      </c>
      <c r="O54" s="112">
        <v>8.42</v>
      </c>
      <c r="P54" s="112">
        <v>7.0000000000000007E-2</v>
      </c>
      <c r="BA54" s="105"/>
      <c r="BB54" s="115" t="s">
        <v>209</v>
      </c>
    </row>
    <row r="55" spans="1:56" customFormat="1" ht="15" customHeight="1" x14ac:dyDescent="0.25">
      <c r="A55" s="106" t="s">
        <v>221</v>
      </c>
      <c r="B55" s="107" t="s">
        <v>222</v>
      </c>
      <c r="C55" s="356" t="s">
        <v>223</v>
      </c>
      <c r="D55" s="357"/>
      <c r="E55" s="358"/>
      <c r="F55" s="106" t="s">
        <v>132</v>
      </c>
      <c r="G55" s="108"/>
      <c r="H55" s="117">
        <v>0.309</v>
      </c>
      <c r="I55" s="110">
        <v>45589.01</v>
      </c>
      <c r="J55" s="110">
        <v>14197</v>
      </c>
      <c r="K55" s="110">
        <v>5296</v>
      </c>
      <c r="L55" s="112">
        <v>148</v>
      </c>
      <c r="M55" s="112">
        <v>109</v>
      </c>
      <c r="N55" s="110">
        <v>8644</v>
      </c>
      <c r="O55" s="112">
        <v>7.35</v>
      </c>
      <c r="P55" s="112">
        <v>0.11</v>
      </c>
      <c r="BA55" s="105"/>
      <c r="BB55" s="115" t="s">
        <v>223</v>
      </c>
    </row>
    <row r="56" spans="1:56" customFormat="1" ht="23.25" customHeight="1" x14ac:dyDescent="0.25">
      <c r="A56" s="106" t="s">
        <v>224</v>
      </c>
      <c r="B56" s="107" t="s">
        <v>225</v>
      </c>
      <c r="C56" s="356" t="s">
        <v>226</v>
      </c>
      <c r="D56" s="357"/>
      <c r="E56" s="358"/>
      <c r="F56" s="106" t="s">
        <v>140</v>
      </c>
      <c r="G56" s="108"/>
      <c r="H56" s="118">
        <v>0.31818999999999997</v>
      </c>
      <c r="I56" s="110">
        <v>18397.509999999998</v>
      </c>
      <c r="J56" s="110">
        <v>6212</v>
      </c>
      <c r="K56" s="110">
        <v>2914</v>
      </c>
      <c r="L56" s="112">
        <v>389</v>
      </c>
      <c r="M56" s="112">
        <v>357</v>
      </c>
      <c r="N56" s="110">
        <v>2552</v>
      </c>
      <c r="O56" s="112">
        <v>4.12</v>
      </c>
      <c r="P56" s="112">
        <v>0.32</v>
      </c>
      <c r="BA56" s="105"/>
      <c r="BB56" s="115" t="s">
        <v>226</v>
      </c>
    </row>
    <row r="57" spans="1:56" customFormat="1" ht="34.5" customHeight="1" x14ac:dyDescent="0.25">
      <c r="A57" s="106" t="s">
        <v>227</v>
      </c>
      <c r="B57" s="107" t="s">
        <v>228</v>
      </c>
      <c r="C57" s="356" t="s">
        <v>229</v>
      </c>
      <c r="D57" s="357"/>
      <c r="E57" s="358"/>
      <c r="F57" s="106" t="s">
        <v>140</v>
      </c>
      <c r="G57" s="108"/>
      <c r="H57" s="118">
        <v>0.31818999999999997</v>
      </c>
      <c r="I57" s="110">
        <v>112657.4</v>
      </c>
      <c r="J57" s="110">
        <v>35948</v>
      </c>
      <c r="K57" s="110">
        <v>7808</v>
      </c>
      <c r="L57" s="112">
        <v>135</v>
      </c>
      <c r="M57" s="112">
        <v>101</v>
      </c>
      <c r="N57" s="110">
        <v>27904</v>
      </c>
      <c r="O57" s="112">
        <v>10.31</v>
      </c>
      <c r="P57" s="114">
        <v>0.1</v>
      </c>
      <c r="BA57" s="105"/>
      <c r="BB57" s="115" t="s">
        <v>229</v>
      </c>
    </row>
    <row r="58" spans="1:56" customFormat="1" ht="15" customHeight="1" x14ac:dyDescent="0.25">
      <c r="A58" s="106" t="s">
        <v>230</v>
      </c>
      <c r="B58" s="107" t="s">
        <v>231</v>
      </c>
      <c r="C58" s="356" t="s">
        <v>232</v>
      </c>
      <c r="D58" s="357"/>
      <c r="E58" s="358"/>
      <c r="F58" s="106" t="s">
        <v>233</v>
      </c>
      <c r="G58" s="108"/>
      <c r="H58" s="121">
        <v>1</v>
      </c>
      <c r="I58" s="110">
        <v>10586.05</v>
      </c>
      <c r="J58" s="110">
        <v>16611</v>
      </c>
      <c r="K58" s="110">
        <v>4491</v>
      </c>
      <c r="L58" s="112">
        <v>315</v>
      </c>
      <c r="M58" s="112">
        <v>215</v>
      </c>
      <c r="N58" s="110">
        <v>11590</v>
      </c>
      <c r="O58" s="112">
        <v>6.08</v>
      </c>
      <c r="P58" s="112">
        <v>0.22</v>
      </c>
      <c r="BA58" s="105"/>
      <c r="BB58" s="115" t="s">
        <v>232</v>
      </c>
    </row>
    <row r="59" spans="1:56" customFormat="1" ht="68.25" customHeight="1" x14ac:dyDescent="0.25">
      <c r="A59" s="106" t="s">
        <v>234</v>
      </c>
      <c r="B59" s="107" t="s">
        <v>235</v>
      </c>
      <c r="C59" s="356" t="s">
        <v>236</v>
      </c>
      <c r="D59" s="357"/>
      <c r="E59" s="358"/>
      <c r="F59" s="106" t="s">
        <v>140</v>
      </c>
      <c r="G59" s="108"/>
      <c r="H59" s="116">
        <v>0.16</v>
      </c>
      <c r="I59" s="110">
        <v>590692.49</v>
      </c>
      <c r="J59" s="110">
        <v>95025</v>
      </c>
      <c r="K59" s="110">
        <v>17593</v>
      </c>
      <c r="L59" s="112">
        <v>378</v>
      </c>
      <c r="M59" s="112">
        <v>515</v>
      </c>
      <c r="N59" s="110">
        <v>76539</v>
      </c>
      <c r="O59" s="112">
        <v>23.23</v>
      </c>
      <c r="P59" s="112">
        <v>0.63</v>
      </c>
      <c r="BA59" s="105"/>
      <c r="BB59" s="115" t="s">
        <v>236</v>
      </c>
    </row>
    <row r="60" spans="1:56" customFormat="1" ht="34.5" customHeight="1" x14ac:dyDescent="0.25">
      <c r="A60" s="106" t="s">
        <v>237</v>
      </c>
      <c r="B60" s="107" t="s">
        <v>238</v>
      </c>
      <c r="C60" s="356" t="s">
        <v>239</v>
      </c>
      <c r="D60" s="357"/>
      <c r="E60" s="358"/>
      <c r="F60" s="106" t="s">
        <v>140</v>
      </c>
      <c r="G60" s="108"/>
      <c r="H60" s="120">
        <v>1.35E-2</v>
      </c>
      <c r="I60" s="110">
        <v>681016.88</v>
      </c>
      <c r="J60" s="110">
        <v>9237</v>
      </c>
      <c r="K60" s="110">
        <v>1377</v>
      </c>
      <c r="L60" s="112">
        <v>32</v>
      </c>
      <c r="M60" s="112">
        <v>44</v>
      </c>
      <c r="N60" s="110">
        <v>7784</v>
      </c>
      <c r="O60" s="112">
        <v>1.82</v>
      </c>
      <c r="P60" s="112">
        <v>0.05</v>
      </c>
      <c r="BA60" s="105"/>
      <c r="BB60" s="115" t="s">
        <v>239</v>
      </c>
    </row>
    <row r="61" spans="1:56" customFormat="1" ht="23.25" customHeight="1" x14ac:dyDescent="0.25">
      <c r="A61" s="106" t="s">
        <v>240</v>
      </c>
      <c r="B61" s="107" t="s">
        <v>241</v>
      </c>
      <c r="C61" s="356" t="s">
        <v>242</v>
      </c>
      <c r="D61" s="357"/>
      <c r="E61" s="358"/>
      <c r="F61" s="106" t="s">
        <v>169</v>
      </c>
      <c r="G61" s="108"/>
      <c r="H61" s="119">
        <v>4.2</v>
      </c>
      <c r="I61" s="110">
        <v>2649.62</v>
      </c>
      <c r="J61" s="110">
        <v>27217</v>
      </c>
      <c r="K61" s="110">
        <v>8635</v>
      </c>
      <c r="L61" s="112">
        <v>543</v>
      </c>
      <c r="M61" s="112">
        <v>594</v>
      </c>
      <c r="N61" s="110">
        <v>17445</v>
      </c>
      <c r="O61" s="112">
        <v>10.08</v>
      </c>
      <c r="P61" s="112">
        <v>0.71</v>
      </c>
      <c r="BA61" s="105"/>
      <c r="BB61" s="115" t="s">
        <v>242</v>
      </c>
    </row>
    <row r="62" spans="1:56" customFormat="1" ht="68.25" customHeight="1" x14ac:dyDescent="0.25">
      <c r="A62" s="106" t="s">
        <v>243</v>
      </c>
      <c r="B62" s="107" t="s">
        <v>244</v>
      </c>
      <c r="C62" s="356" t="s">
        <v>245</v>
      </c>
      <c r="D62" s="357"/>
      <c r="E62" s="358"/>
      <c r="F62" s="106" t="s">
        <v>140</v>
      </c>
      <c r="G62" s="108"/>
      <c r="H62" s="120">
        <v>3.78E-2</v>
      </c>
      <c r="I62" s="110">
        <v>1563343.7</v>
      </c>
      <c r="J62" s="110">
        <v>59222</v>
      </c>
      <c r="K62" s="110">
        <v>3373</v>
      </c>
      <c r="L62" s="112">
        <v>97</v>
      </c>
      <c r="M62" s="112">
        <v>127</v>
      </c>
      <c r="N62" s="110">
        <v>55625</v>
      </c>
      <c r="O62" s="112">
        <v>4.3499999999999996</v>
      </c>
      <c r="P62" s="112">
        <v>0.15</v>
      </c>
      <c r="BA62" s="105"/>
      <c r="BB62" s="115" t="s">
        <v>245</v>
      </c>
    </row>
    <row r="63" spans="1:56" customFormat="1" ht="15" customHeight="1" x14ac:dyDescent="0.25">
      <c r="A63" s="363" t="s">
        <v>246</v>
      </c>
      <c r="B63" s="364"/>
      <c r="C63" s="364"/>
      <c r="D63" s="364"/>
      <c r="E63" s="364"/>
      <c r="F63" s="364"/>
      <c r="G63" s="364"/>
      <c r="H63" s="364"/>
      <c r="I63" s="365"/>
      <c r="J63" s="122"/>
      <c r="K63" s="122"/>
      <c r="L63" s="122"/>
      <c r="M63" s="122"/>
      <c r="N63" s="122"/>
      <c r="O63" s="441">
        <v>1025.8942106</v>
      </c>
      <c r="P63" s="441">
        <v>30.334812500000002</v>
      </c>
      <c r="BA63" s="105"/>
      <c r="BC63" s="123" t="s">
        <v>246</v>
      </c>
    </row>
    <row r="64" spans="1:56" customFormat="1" ht="15" customHeight="1" x14ac:dyDescent="0.25">
      <c r="A64" s="363" t="s">
        <v>247</v>
      </c>
      <c r="B64" s="364"/>
      <c r="C64" s="364"/>
      <c r="D64" s="364"/>
      <c r="E64" s="364"/>
      <c r="F64" s="364"/>
      <c r="G64" s="364"/>
      <c r="H64" s="364"/>
      <c r="I64" s="365"/>
      <c r="J64" s="122"/>
      <c r="K64" s="122"/>
      <c r="L64" s="122"/>
      <c r="M64" s="122"/>
      <c r="N64" s="122"/>
      <c r="O64" s="122"/>
      <c r="P64" s="122"/>
      <c r="BD64" s="123" t="s">
        <v>247</v>
      </c>
    </row>
    <row r="65" spans="1:59" customFormat="1" ht="15" customHeight="1" x14ac:dyDescent="0.25">
      <c r="A65" s="360" t="s">
        <v>248</v>
      </c>
      <c r="B65" s="361"/>
      <c r="C65" s="361"/>
      <c r="D65" s="361"/>
      <c r="E65" s="361"/>
      <c r="F65" s="361"/>
      <c r="G65" s="361"/>
      <c r="H65" s="361"/>
      <c r="I65" s="362"/>
      <c r="J65" s="170">
        <v>1803239</v>
      </c>
      <c r="K65" s="124"/>
      <c r="L65" s="124"/>
      <c r="M65" s="124"/>
      <c r="N65" s="124"/>
      <c r="O65" s="124"/>
      <c r="P65" s="124"/>
      <c r="BD65" s="123"/>
      <c r="BE65" s="115" t="s">
        <v>248</v>
      </c>
    </row>
    <row r="66" spans="1:59" customFormat="1" ht="15" customHeight="1" x14ac:dyDescent="0.25">
      <c r="A66" s="360" t="s">
        <v>249</v>
      </c>
      <c r="B66" s="361"/>
      <c r="C66" s="361"/>
      <c r="D66" s="361"/>
      <c r="E66" s="361"/>
      <c r="F66" s="361"/>
      <c r="G66" s="361"/>
      <c r="H66" s="361"/>
      <c r="I66" s="362"/>
      <c r="J66" s="171"/>
      <c r="K66" s="124"/>
      <c r="L66" s="124"/>
      <c r="M66" s="124"/>
      <c r="N66" s="124"/>
      <c r="O66" s="124"/>
      <c r="P66" s="124"/>
      <c r="BD66" s="123"/>
      <c r="BE66" s="115" t="s">
        <v>249</v>
      </c>
    </row>
    <row r="67" spans="1:59" customFormat="1" ht="15" customHeight="1" x14ac:dyDescent="0.25">
      <c r="A67" s="360" t="s">
        <v>250</v>
      </c>
      <c r="B67" s="361"/>
      <c r="C67" s="361"/>
      <c r="D67" s="361"/>
      <c r="E67" s="361"/>
      <c r="F67" s="361"/>
      <c r="G67" s="361"/>
      <c r="H67" s="361"/>
      <c r="I67" s="362"/>
      <c r="J67" s="170">
        <v>780259</v>
      </c>
      <c r="K67" s="124"/>
      <c r="L67" s="124"/>
      <c r="M67" s="124"/>
      <c r="N67" s="124"/>
      <c r="O67" s="124"/>
      <c r="P67" s="124"/>
      <c r="BD67" s="123"/>
      <c r="BE67" s="115" t="s">
        <v>250</v>
      </c>
    </row>
    <row r="68" spans="1:59" customFormat="1" ht="15" customHeight="1" x14ac:dyDescent="0.25">
      <c r="A68" s="360" t="s">
        <v>251</v>
      </c>
      <c r="B68" s="361"/>
      <c r="C68" s="361"/>
      <c r="D68" s="361"/>
      <c r="E68" s="361"/>
      <c r="F68" s="361"/>
      <c r="G68" s="361"/>
      <c r="H68" s="361"/>
      <c r="I68" s="362"/>
      <c r="J68" s="170">
        <v>61930</v>
      </c>
      <c r="K68" s="124"/>
      <c r="L68" s="124"/>
      <c r="M68" s="124"/>
      <c r="N68" s="124"/>
      <c r="O68" s="124"/>
      <c r="P68" s="124"/>
      <c r="BD68" s="123"/>
      <c r="BE68" s="115" t="s">
        <v>251</v>
      </c>
    </row>
    <row r="69" spans="1:59" customFormat="1" ht="15" customHeight="1" x14ac:dyDescent="0.25">
      <c r="A69" s="360" t="s">
        <v>252</v>
      </c>
      <c r="B69" s="361"/>
      <c r="C69" s="361"/>
      <c r="D69" s="361"/>
      <c r="E69" s="361"/>
      <c r="F69" s="361"/>
      <c r="G69" s="361"/>
      <c r="H69" s="361"/>
      <c r="I69" s="362"/>
      <c r="J69" s="170">
        <v>31428</v>
      </c>
      <c r="K69" s="124"/>
      <c r="L69" s="124"/>
      <c r="M69" s="124"/>
      <c r="N69" s="124"/>
      <c r="O69" s="124"/>
      <c r="P69" s="124"/>
      <c r="BD69" s="123"/>
      <c r="BE69" s="115" t="s">
        <v>252</v>
      </c>
    </row>
    <row r="70" spans="1:59" customFormat="1" ht="15" customHeight="1" x14ac:dyDescent="0.25">
      <c r="A70" s="360" t="s">
        <v>253</v>
      </c>
      <c r="B70" s="361"/>
      <c r="C70" s="361"/>
      <c r="D70" s="361"/>
      <c r="E70" s="361"/>
      <c r="F70" s="361"/>
      <c r="G70" s="361"/>
      <c r="H70" s="361"/>
      <c r="I70" s="362"/>
      <c r="J70" s="170">
        <v>929622</v>
      </c>
      <c r="K70" s="124"/>
      <c r="L70" s="124"/>
      <c r="M70" s="124"/>
      <c r="N70" s="124"/>
      <c r="O70" s="124"/>
      <c r="P70" s="124"/>
      <c r="BD70" s="123"/>
      <c r="BE70" s="115" t="s">
        <v>253</v>
      </c>
    </row>
    <row r="71" spans="1:59" customFormat="1" ht="15" customHeight="1" x14ac:dyDescent="0.25">
      <c r="A71" s="363" t="s">
        <v>262</v>
      </c>
      <c r="B71" s="364"/>
      <c r="C71" s="364"/>
      <c r="D71" s="364"/>
      <c r="E71" s="364"/>
      <c r="F71" s="364"/>
      <c r="G71" s="364"/>
      <c r="H71" s="364"/>
      <c r="I71" s="365"/>
      <c r="J71" s="172">
        <v>3095811</v>
      </c>
      <c r="K71" s="122"/>
      <c r="L71" s="122"/>
      <c r="M71" s="122"/>
      <c r="N71" s="122"/>
      <c r="O71" s="122"/>
      <c r="P71" s="122"/>
      <c r="BD71" s="123"/>
      <c r="BF71" s="123" t="s">
        <v>262</v>
      </c>
    </row>
    <row r="72" spans="1:59" customFormat="1" ht="15" customHeight="1" x14ac:dyDescent="0.25">
      <c r="A72" s="360" t="s">
        <v>263</v>
      </c>
      <c r="B72" s="361"/>
      <c r="C72" s="361"/>
      <c r="D72" s="361"/>
      <c r="E72" s="361"/>
      <c r="F72" s="361"/>
      <c r="G72" s="361"/>
      <c r="H72" s="361"/>
      <c r="I72" s="362"/>
      <c r="J72" s="170">
        <v>811687</v>
      </c>
      <c r="K72" s="124"/>
      <c r="L72" s="124"/>
      <c r="M72" s="124"/>
      <c r="N72" s="124"/>
      <c r="O72" s="124"/>
      <c r="P72" s="124"/>
      <c r="BD72" s="123"/>
      <c r="BE72" s="115" t="s">
        <v>263</v>
      </c>
      <c r="BF72" s="123"/>
    </row>
    <row r="73" spans="1:59" customFormat="1" ht="15" customHeight="1" x14ac:dyDescent="0.25">
      <c r="A73" s="360" t="s">
        <v>264</v>
      </c>
      <c r="B73" s="361"/>
      <c r="C73" s="361"/>
      <c r="D73" s="361"/>
      <c r="E73" s="361"/>
      <c r="F73" s="361"/>
      <c r="G73" s="361"/>
      <c r="H73" s="361"/>
      <c r="I73" s="362"/>
      <c r="J73" s="170">
        <v>836878</v>
      </c>
      <c r="K73" s="124"/>
      <c r="L73" s="124"/>
      <c r="M73" s="124"/>
      <c r="N73" s="124"/>
      <c r="O73" s="124"/>
      <c r="P73" s="124"/>
      <c r="BD73" s="123"/>
      <c r="BE73" s="115" t="s">
        <v>264</v>
      </c>
      <c r="BF73" s="123"/>
    </row>
    <row r="74" spans="1:59" customFormat="1" ht="15" customHeight="1" x14ac:dyDescent="0.25">
      <c r="A74" s="360" t="s">
        <v>265</v>
      </c>
      <c r="B74" s="361"/>
      <c r="C74" s="361"/>
      <c r="D74" s="361"/>
      <c r="E74" s="361"/>
      <c r="F74" s="361"/>
      <c r="G74" s="361"/>
      <c r="H74" s="361"/>
      <c r="I74" s="362"/>
      <c r="J74" s="170">
        <v>455694</v>
      </c>
      <c r="K74" s="124"/>
      <c r="L74" s="124"/>
      <c r="M74" s="124"/>
      <c r="N74" s="124"/>
      <c r="O74" s="124"/>
      <c r="P74" s="124"/>
      <c r="BD74" s="123"/>
      <c r="BE74" s="115" t="s">
        <v>265</v>
      </c>
      <c r="BF74" s="123"/>
    </row>
    <row r="75" spans="1:59" customFormat="1" ht="15" customHeight="1" x14ac:dyDescent="0.25">
      <c r="A75" s="363" t="s">
        <v>266</v>
      </c>
      <c r="B75" s="364"/>
      <c r="C75" s="364"/>
      <c r="D75" s="364"/>
      <c r="E75" s="364"/>
      <c r="F75" s="364"/>
      <c r="G75" s="364"/>
      <c r="H75" s="364"/>
      <c r="I75" s="365"/>
      <c r="J75" s="172">
        <v>3095811</v>
      </c>
      <c r="K75" s="122"/>
      <c r="L75" s="122"/>
      <c r="M75" s="122"/>
      <c r="N75" s="122"/>
      <c r="O75" s="440">
        <v>1025.8942106</v>
      </c>
      <c r="P75" s="440">
        <v>30.334812500000002</v>
      </c>
      <c r="BD75" s="123"/>
      <c r="BF75" s="123" t="s">
        <v>266</v>
      </c>
    </row>
    <row r="76" spans="1:59" customFormat="1" ht="15" customHeight="1" x14ac:dyDescent="0.25">
      <c r="A76" s="360" t="s">
        <v>267</v>
      </c>
      <c r="B76" s="361"/>
      <c r="C76" s="361"/>
      <c r="D76" s="361"/>
      <c r="E76" s="361"/>
      <c r="F76" s="361"/>
      <c r="G76" s="361"/>
      <c r="H76" s="361"/>
      <c r="I76" s="362"/>
      <c r="J76" s="124"/>
      <c r="K76" s="124"/>
      <c r="L76" s="124"/>
      <c r="M76" s="124"/>
      <c r="N76" s="124"/>
      <c r="O76" s="124"/>
      <c r="P76" s="124"/>
      <c r="BD76" s="123"/>
      <c r="BE76" s="115" t="s">
        <v>267</v>
      </c>
      <c r="BF76" s="123"/>
    </row>
    <row r="77" spans="1:59" customFormat="1" ht="15" customHeight="1" x14ac:dyDescent="0.25">
      <c r="A77" s="360" t="s">
        <v>268</v>
      </c>
      <c r="B77" s="361"/>
      <c r="C77" s="361"/>
      <c r="D77" s="361"/>
      <c r="E77" s="361"/>
      <c r="F77" s="361"/>
      <c r="G77" s="361"/>
      <c r="H77" s="173" t="s">
        <v>269</v>
      </c>
      <c r="I77" s="125"/>
      <c r="J77" s="122"/>
      <c r="K77" s="122"/>
      <c r="L77" s="122"/>
      <c r="M77" s="122"/>
      <c r="N77" s="122"/>
      <c r="O77" s="122"/>
      <c r="P77" s="122"/>
      <c r="BD77" s="123"/>
      <c r="BF77" s="123"/>
      <c r="BG77" s="115" t="s">
        <v>268</v>
      </c>
    </row>
    <row r="78" spans="1:59" customFormat="1" ht="15" customHeight="1" x14ac:dyDescent="0.25">
      <c r="A78" s="360" t="s">
        <v>270</v>
      </c>
      <c r="B78" s="361"/>
      <c r="C78" s="361"/>
      <c r="D78" s="361"/>
      <c r="E78" s="361"/>
      <c r="F78" s="361"/>
      <c r="G78" s="361"/>
      <c r="H78" s="173" t="s">
        <v>271</v>
      </c>
      <c r="I78" s="125"/>
      <c r="J78" s="122"/>
      <c r="K78" s="122"/>
      <c r="L78" s="122"/>
      <c r="M78" s="122"/>
      <c r="N78" s="122"/>
      <c r="O78" s="122"/>
      <c r="P78" s="122"/>
      <c r="BD78" s="123"/>
      <c r="BF78" s="123"/>
      <c r="BG78" s="115" t="s">
        <v>270</v>
      </c>
    </row>
    <row r="79" spans="1:59" customFormat="1" ht="3" customHeight="1" x14ac:dyDescent="0.25">
      <c r="A79" s="126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7"/>
      <c r="M79" s="127"/>
      <c r="N79" s="127"/>
      <c r="O79" s="128"/>
      <c r="P79" s="128"/>
    </row>
    <row r="80" spans="1:59" customFormat="1" ht="53.25" customHeight="1" x14ac:dyDescent="0.25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</row>
    <row r="81" spans="1:16" customFormat="1" ht="15" x14ac:dyDescent="0.25">
      <c r="A81" s="83"/>
      <c r="B81" s="83"/>
      <c r="C81" s="83"/>
      <c r="D81" s="83"/>
      <c r="E81" s="83"/>
      <c r="F81" s="83"/>
      <c r="G81" s="83"/>
      <c r="H81" s="87"/>
      <c r="I81" s="366"/>
      <c r="J81" s="366"/>
      <c r="K81" s="366"/>
      <c r="L81" s="83"/>
      <c r="M81" s="83"/>
      <c r="N81" s="83"/>
      <c r="O81" s="83"/>
      <c r="P81" s="83"/>
    </row>
    <row r="82" spans="1:16" customFormat="1" ht="15" x14ac:dyDescent="0.25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</row>
    <row r="83" spans="1:16" customFormat="1" ht="15" x14ac:dyDescent="0.25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</row>
  </sheetData>
  <mergeCells count="81">
    <mergeCell ref="I81:K81"/>
    <mergeCell ref="A78:G78"/>
    <mergeCell ref="A71:I71"/>
    <mergeCell ref="A72:I72"/>
    <mergeCell ref="A69:I69"/>
    <mergeCell ref="A70:I70"/>
    <mergeCell ref="A73:I73"/>
    <mergeCell ref="A74:I74"/>
    <mergeCell ref="A75:I75"/>
    <mergeCell ref="A76:I76"/>
    <mergeCell ref="A77:G77"/>
    <mergeCell ref="A68:I68"/>
    <mergeCell ref="C57:E57"/>
    <mergeCell ref="C58:E58"/>
    <mergeCell ref="C59:E59"/>
    <mergeCell ref="C60:E60"/>
    <mergeCell ref="C61:E61"/>
    <mergeCell ref="C62:E62"/>
    <mergeCell ref="A63:I63"/>
    <mergeCell ref="A64:I64"/>
    <mergeCell ref="A65:I65"/>
    <mergeCell ref="A66:I66"/>
    <mergeCell ref="A67:I67"/>
    <mergeCell ref="C56:E56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44:E44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43:E43"/>
    <mergeCell ref="C32:E32"/>
    <mergeCell ref="A21:P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20:E20"/>
    <mergeCell ref="C9:G9"/>
    <mergeCell ref="E15:P15"/>
    <mergeCell ref="A17:A19"/>
    <mergeCell ref="B17:B19"/>
    <mergeCell ref="C17:E19"/>
    <mergeCell ref="F17:F19"/>
    <mergeCell ref="G17:H17"/>
    <mergeCell ref="I17:N17"/>
    <mergeCell ref="O17:O19"/>
    <mergeCell ref="P17:P19"/>
    <mergeCell ref="G18:G19"/>
    <mergeCell ref="H18:H19"/>
    <mergeCell ref="I18:I19"/>
    <mergeCell ref="J18:J19"/>
    <mergeCell ref="K18:N18"/>
    <mergeCell ref="A8:P8"/>
    <mergeCell ref="A2:P2"/>
    <mergeCell ref="A3:P3"/>
    <mergeCell ref="A5:P5"/>
    <mergeCell ref="A6:P6"/>
    <mergeCell ref="A7:P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Z79"/>
  <sheetViews>
    <sheetView topLeftCell="A37" workbookViewId="0">
      <selection activeCell="A7" sqref="A7:P7"/>
    </sheetView>
  </sheetViews>
  <sheetFormatPr defaultColWidth="9.140625" defaultRowHeight="11.25" customHeight="1" x14ac:dyDescent="0.2"/>
  <cols>
    <col min="1" max="1" width="9" style="184" customWidth="1"/>
    <col min="2" max="2" width="20.140625" style="184" customWidth="1"/>
    <col min="3" max="4" width="10.42578125" style="184" customWidth="1"/>
    <col min="5" max="5" width="13.28515625" style="184" customWidth="1"/>
    <col min="6" max="6" width="8.5703125" style="184" customWidth="1"/>
    <col min="7" max="7" width="9.42578125" style="184" customWidth="1"/>
    <col min="8" max="8" width="10.140625" style="184" customWidth="1"/>
    <col min="9" max="9" width="11.85546875" style="184" customWidth="1"/>
    <col min="10" max="10" width="12.140625" style="184" customWidth="1"/>
    <col min="11" max="14" width="10.7109375" style="184" customWidth="1"/>
    <col min="15" max="16" width="11" style="184" customWidth="1"/>
    <col min="17" max="19" width="8.7109375" style="184" customWidth="1"/>
    <col min="20" max="51" width="180.28515625" style="161" hidden="1" customWidth="1"/>
    <col min="52" max="56" width="52.140625" style="161" hidden="1" customWidth="1"/>
    <col min="57" max="68" width="130.28515625" style="161" hidden="1" customWidth="1"/>
    <col min="69" max="69" width="180.28515625" style="161" hidden="1" customWidth="1"/>
    <col min="70" max="70" width="34.140625" style="161" hidden="1" customWidth="1"/>
    <col min="71" max="73" width="103.28515625" style="161" hidden="1" customWidth="1"/>
    <col min="74" max="74" width="81.28515625" style="161" hidden="1" customWidth="1"/>
    <col min="75" max="77" width="103.28515625" style="161" hidden="1" customWidth="1"/>
    <col min="78" max="78" width="81.28515625" style="161" hidden="1" customWidth="1"/>
    <col min="79" max="16384" width="9.140625" style="184"/>
  </cols>
  <sheetData>
    <row r="1" spans="1:68" customFormat="1" ht="15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3"/>
      <c r="K1" s="132"/>
      <c r="L1" s="132"/>
      <c r="M1" s="132"/>
      <c r="N1" s="132"/>
      <c r="O1" s="132"/>
      <c r="P1" s="132"/>
    </row>
    <row r="2" spans="1:68" customFormat="1" ht="37.5" customHeight="1" x14ac:dyDescent="0.25">
      <c r="A2" s="444" t="s">
        <v>740</v>
      </c>
      <c r="B2" s="445"/>
      <c r="C2" s="445"/>
      <c r="D2" s="445"/>
      <c r="E2" s="445"/>
      <c r="F2" s="445"/>
      <c r="G2" s="445"/>
      <c r="H2" s="445"/>
      <c r="I2" s="445"/>
      <c r="J2" s="445"/>
      <c r="K2" s="445"/>
      <c r="L2" s="445"/>
      <c r="M2" s="445"/>
      <c r="N2" s="445"/>
      <c r="O2" s="445"/>
      <c r="P2" s="445"/>
      <c r="T2" s="134" t="s">
        <v>550</v>
      </c>
      <c r="U2" s="134" t="s">
        <v>0</v>
      </c>
      <c r="V2" s="134" t="s">
        <v>0</v>
      </c>
      <c r="W2" s="134" t="s">
        <v>0</v>
      </c>
      <c r="X2" s="134" t="s">
        <v>0</v>
      </c>
      <c r="Y2" s="134" t="s">
        <v>0</v>
      </c>
      <c r="Z2" s="134" t="s">
        <v>0</v>
      </c>
      <c r="AA2" s="134" t="s">
        <v>0</v>
      </c>
      <c r="AB2" s="134" t="s">
        <v>0</v>
      </c>
      <c r="AC2" s="134" t="s">
        <v>0</v>
      </c>
      <c r="AD2" s="134" t="s">
        <v>0</v>
      </c>
      <c r="AE2" s="134" t="s">
        <v>0</v>
      </c>
      <c r="AF2" s="134" t="s">
        <v>0</v>
      </c>
      <c r="AG2" s="134" t="s">
        <v>0</v>
      </c>
      <c r="AH2" s="134" t="s">
        <v>0</v>
      </c>
      <c r="AI2" s="134" t="s">
        <v>0</v>
      </c>
    </row>
    <row r="3" spans="1:68" customFormat="1" ht="15" x14ac:dyDescent="0.25">
      <c r="A3" s="377" t="s">
        <v>1</v>
      </c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7"/>
      <c r="P3" s="377"/>
    </row>
    <row r="4" spans="1:68" customFormat="1" ht="15" x14ac:dyDescent="0.25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</row>
    <row r="5" spans="1:68" customFormat="1" ht="28.5" customHeight="1" x14ac:dyDescent="0.25">
      <c r="A5" s="378" t="s">
        <v>549</v>
      </c>
      <c r="B5" s="378"/>
      <c r="C5" s="378"/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</row>
    <row r="6" spans="1:68" customFormat="1" ht="21" customHeight="1" x14ac:dyDescent="0.25">
      <c r="A6" s="379" t="s">
        <v>101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</row>
    <row r="7" spans="1:68" customFormat="1" ht="15" x14ac:dyDescent="0.25">
      <c r="A7" s="413" t="s">
        <v>548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  <c r="O7" s="413"/>
      <c r="P7" s="413"/>
      <c r="AJ7" s="134" t="s">
        <v>548</v>
      </c>
      <c r="AK7" s="134" t="s">
        <v>0</v>
      </c>
      <c r="AL7" s="134" t="s">
        <v>0</v>
      </c>
      <c r="AM7" s="134" t="s">
        <v>0</v>
      </c>
      <c r="AN7" s="134" t="s">
        <v>0</v>
      </c>
      <c r="AO7" s="134" t="s">
        <v>0</v>
      </c>
      <c r="AP7" s="134" t="s">
        <v>0</v>
      </c>
      <c r="AQ7" s="134" t="s">
        <v>0</v>
      </c>
      <c r="AR7" s="134" t="s">
        <v>0</v>
      </c>
      <c r="AS7" s="134" t="s">
        <v>0</v>
      </c>
      <c r="AT7" s="134" t="s">
        <v>0</v>
      </c>
      <c r="AU7" s="134" t="s">
        <v>0</v>
      </c>
      <c r="AV7" s="134" t="s">
        <v>0</v>
      </c>
      <c r="AW7" s="134" t="s">
        <v>0</v>
      </c>
      <c r="AX7" s="134" t="s">
        <v>0</v>
      </c>
      <c r="AY7" s="134" t="s">
        <v>0</v>
      </c>
    </row>
    <row r="8" spans="1:68" customFormat="1" ht="15.75" customHeight="1" x14ac:dyDescent="0.25">
      <c r="A8" s="379" t="s">
        <v>102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</row>
    <row r="9" spans="1:68" customFormat="1" ht="15" x14ac:dyDescent="0.25">
      <c r="A9" s="132"/>
      <c r="B9" s="136" t="s">
        <v>103</v>
      </c>
      <c r="C9" s="380"/>
      <c r="D9" s="380"/>
      <c r="E9" s="380"/>
      <c r="F9" s="380"/>
      <c r="G9" s="380"/>
      <c r="H9" s="137"/>
      <c r="I9" s="137"/>
      <c r="J9" s="137"/>
      <c r="K9" s="137"/>
      <c r="L9" s="137"/>
      <c r="M9" s="137"/>
      <c r="N9" s="137"/>
      <c r="O9" s="132"/>
      <c r="P9" s="132"/>
      <c r="AZ9" s="138" t="s">
        <v>0</v>
      </c>
      <c r="BA9" s="138" t="s">
        <v>0</v>
      </c>
      <c r="BB9" s="138" t="s">
        <v>0</v>
      </c>
      <c r="BC9" s="138" t="s">
        <v>0</v>
      </c>
      <c r="BD9" s="138" t="s">
        <v>0</v>
      </c>
    </row>
    <row r="10" spans="1:68" customFormat="1" ht="12.75" customHeight="1" x14ac:dyDescent="0.25">
      <c r="B10" s="139" t="s">
        <v>104</v>
      </c>
      <c r="C10" s="139"/>
      <c r="D10" s="140"/>
      <c r="E10" s="141">
        <v>3140207</v>
      </c>
      <c r="F10" s="142" t="s">
        <v>105</v>
      </c>
      <c r="H10" s="139"/>
      <c r="I10" s="139"/>
      <c r="J10" s="139"/>
      <c r="K10" s="139"/>
      <c r="L10" s="139"/>
      <c r="M10" s="143"/>
      <c r="N10" s="139"/>
    </row>
    <row r="11" spans="1:68" customFormat="1" ht="12.75" customHeight="1" x14ac:dyDescent="0.25">
      <c r="B11" s="139" t="s">
        <v>106</v>
      </c>
      <c r="D11" s="140"/>
      <c r="E11" s="141">
        <v>3140207</v>
      </c>
      <c r="F11" s="142" t="s">
        <v>105</v>
      </c>
      <c r="H11" s="139"/>
      <c r="I11" s="139"/>
      <c r="J11" s="139"/>
      <c r="K11" s="139"/>
      <c r="L11" s="139"/>
      <c r="M11" s="143"/>
      <c r="N11" s="139"/>
    </row>
    <row r="12" spans="1:68" customFormat="1" ht="12.75" customHeight="1" x14ac:dyDescent="0.25">
      <c r="B12" s="139" t="s">
        <v>108</v>
      </c>
      <c r="C12" s="139"/>
      <c r="D12" s="140"/>
      <c r="E12" s="141">
        <v>217494</v>
      </c>
      <c r="F12" s="142" t="s">
        <v>105</v>
      </c>
      <c r="H12" s="139"/>
      <c r="J12" s="139"/>
      <c r="K12" s="139"/>
      <c r="L12" s="139"/>
      <c r="M12" s="133"/>
      <c r="N12" s="144"/>
    </row>
    <row r="13" spans="1:68" customFormat="1" ht="12.75" customHeight="1" x14ac:dyDescent="0.25">
      <c r="B13" s="139" t="s">
        <v>109</v>
      </c>
      <c r="C13" s="139"/>
      <c r="D13" s="145"/>
      <c r="E13" s="141">
        <v>232.09</v>
      </c>
      <c r="F13" s="142" t="s">
        <v>110</v>
      </c>
      <c r="H13" s="139"/>
      <c r="J13" s="139"/>
      <c r="K13" s="139"/>
      <c r="L13" s="139"/>
      <c r="M13" s="146"/>
      <c r="N13" s="142"/>
    </row>
    <row r="14" spans="1:68" customFormat="1" ht="15" x14ac:dyDescent="0.25">
      <c r="A14" s="132"/>
      <c r="B14" s="136" t="s">
        <v>111</v>
      </c>
      <c r="C14" s="136"/>
      <c r="D14" s="132"/>
      <c r="E14" s="349" t="s">
        <v>742</v>
      </c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0"/>
      <c r="BE14" s="138" t="s">
        <v>302</v>
      </c>
      <c r="BF14" s="138" t="s">
        <v>0</v>
      </c>
      <c r="BG14" s="138" t="s">
        <v>0</v>
      </c>
      <c r="BH14" s="138" t="s">
        <v>0</v>
      </c>
      <c r="BI14" s="138" t="s">
        <v>0</v>
      </c>
      <c r="BJ14" s="138" t="s">
        <v>0</v>
      </c>
      <c r="BK14" s="138" t="s">
        <v>0</v>
      </c>
      <c r="BL14" s="138" t="s">
        <v>0</v>
      </c>
      <c r="BM14" s="138" t="s">
        <v>0</v>
      </c>
      <c r="BN14" s="138" t="s">
        <v>0</v>
      </c>
      <c r="BO14" s="138" t="s">
        <v>0</v>
      </c>
      <c r="BP14" s="138" t="s">
        <v>0</v>
      </c>
    </row>
    <row r="15" spans="1:68" customFormat="1" ht="12.75" customHeight="1" x14ac:dyDescent="0.25">
      <c r="A15" s="136"/>
      <c r="B15" s="136"/>
      <c r="C15" s="132"/>
      <c r="D15" s="136"/>
      <c r="E15" s="147"/>
      <c r="F15" s="148"/>
      <c r="G15" s="149"/>
      <c r="H15" s="149"/>
      <c r="I15" s="136"/>
      <c r="J15" s="136"/>
      <c r="K15" s="136"/>
      <c r="L15" s="150"/>
      <c r="M15" s="136"/>
      <c r="N15" s="132"/>
      <c r="O15" s="132"/>
      <c r="P15" s="132"/>
    </row>
    <row r="16" spans="1:68" customFormat="1" ht="36" customHeight="1" x14ac:dyDescent="0.25">
      <c r="A16" s="406" t="s">
        <v>2</v>
      </c>
      <c r="B16" s="406" t="s">
        <v>3</v>
      </c>
      <c r="C16" s="406" t="s">
        <v>113</v>
      </c>
      <c r="D16" s="406"/>
      <c r="E16" s="406"/>
      <c r="F16" s="406" t="s">
        <v>114</v>
      </c>
      <c r="G16" s="408" t="s">
        <v>115</v>
      </c>
      <c r="H16" s="409"/>
      <c r="I16" s="406" t="s">
        <v>116</v>
      </c>
      <c r="J16" s="406"/>
      <c r="K16" s="406"/>
      <c r="L16" s="406"/>
      <c r="M16" s="406"/>
      <c r="N16" s="406"/>
      <c r="O16" s="406" t="s">
        <v>117</v>
      </c>
      <c r="P16" s="406" t="s">
        <v>118</v>
      </c>
    </row>
    <row r="17" spans="1:72" customFormat="1" ht="36.75" customHeight="1" x14ac:dyDescent="0.25">
      <c r="A17" s="406"/>
      <c r="B17" s="406"/>
      <c r="C17" s="406"/>
      <c r="D17" s="406"/>
      <c r="E17" s="406"/>
      <c r="F17" s="406"/>
      <c r="G17" s="410" t="s">
        <v>119</v>
      </c>
      <c r="H17" s="410" t="s">
        <v>4</v>
      </c>
      <c r="I17" s="406" t="s">
        <v>119</v>
      </c>
      <c r="J17" s="406" t="s">
        <v>120</v>
      </c>
      <c r="K17" s="407" t="s">
        <v>121</v>
      </c>
      <c r="L17" s="407"/>
      <c r="M17" s="407"/>
      <c r="N17" s="407"/>
      <c r="O17" s="406"/>
      <c r="P17" s="406"/>
    </row>
    <row r="18" spans="1:72" customFormat="1" ht="15" x14ac:dyDescent="0.25">
      <c r="A18" s="406"/>
      <c r="B18" s="406"/>
      <c r="C18" s="406"/>
      <c r="D18" s="406"/>
      <c r="E18" s="406"/>
      <c r="F18" s="406"/>
      <c r="G18" s="411"/>
      <c r="H18" s="411"/>
      <c r="I18" s="406"/>
      <c r="J18" s="406"/>
      <c r="K18" s="152" t="s">
        <v>122</v>
      </c>
      <c r="L18" s="152" t="s">
        <v>123</v>
      </c>
      <c r="M18" s="152" t="s">
        <v>124</v>
      </c>
      <c r="N18" s="152" t="s">
        <v>125</v>
      </c>
      <c r="O18" s="406"/>
      <c r="P18" s="406"/>
    </row>
    <row r="19" spans="1:72" customFormat="1" ht="15" x14ac:dyDescent="0.25">
      <c r="A19" s="151">
        <v>1</v>
      </c>
      <c r="B19" s="151">
        <v>2</v>
      </c>
      <c r="C19" s="407">
        <v>3</v>
      </c>
      <c r="D19" s="407"/>
      <c r="E19" s="407"/>
      <c r="F19" s="151">
        <v>4</v>
      </c>
      <c r="G19" s="151">
        <v>5</v>
      </c>
      <c r="H19" s="151">
        <v>6</v>
      </c>
      <c r="I19" s="151">
        <v>7</v>
      </c>
      <c r="J19" s="151">
        <v>8</v>
      </c>
      <c r="K19" s="151">
        <v>9</v>
      </c>
      <c r="L19" s="151">
        <v>10</v>
      </c>
      <c r="M19" s="151">
        <v>11</v>
      </c>
      <c r="N19" s="151">
        <v>12</v>
      </c>
      <c r="O19" s="151">
        <v>13</v>
      </c>
      <c r="P19" s="151">
        <v>14</v>
      </c>
    </row>
    <row r="20" spans="1:72" customFormat="1" ht="15" x14ac:dyDescent="0.25">
      <c r="A20" s="412" t="s">
        <v>126</v>
      </c>
      <c r="B20" s="412"/>
      <c r="C20" s="412"/>
      <c r="D20" s="412"/>
      <c r="E20" s="412"/>
      <c r="F20" s="412"/>
      <c r="G20" s="412"/>
      <c r="H20" s="412"/>
      <c r="I20" s="412"/>
      <c r="J20" s="412"/>
      <c r="K20" s="412"/>
      <c r="L20" s="412"/>
      <c r="M20" s="412"/>
      <c r="N20" s="412"/>
      <c r="O20" s="412"/>
      <c r="P20" s="412"/>
      <c r="BQ20" s="153" t="s">
        <v>126</v>
      </c>
    </row>
    <row r="21" spans="1:72" customFormat="1" ht="45.75" x14ac:dyDescent="0.25">
      <c r="A21" s="154" t="s">
        <v>5</v>
      </c>
      <c r="B21" s="155" t="s">
        <v>547</v>
      </c>
      <c r="C21" s="374" t="s">
        <v>546</v>
      </c>
      <c r="D21" s="375"/>
      <c r="E21" s="376"/>
      <c r="F21" s="154" t="s">
        <v>452</v>
      </c>
      <c r="G21" s="156"/>
      <c r="H21" s="165">
        <v>0.67</v>
      </c>
      <c r="I21" s="158">
        <v>671223.33</v>
      </c>
      <c r="J21" s="158">
        <v>477955</v>
      </c>
      <c r="K21" s="158">
        <v>15647</v>
      </c>
      <c r="L21" s="158">
        <v>58440</v>
      </c>
      <c r="M21" s="158">
        <v>28235</v>
      </c>
      <c r="N21" s="158">
        <v>375633</v>
      </c>
      <c r="O21" s="160">
        <v>22.11</v>
      </c>
      <c r="P21" s="160">
        <v>29.72</v>
      </c>
      <c r="BQ21" s="153"/>
      <c r="BR21" s="161" t="s">
        <v>546</v>
      </c>
    </row>
    <row r="22" spans="1:72" customFormat="1" ht="34.5" x14ac:dyDescent="0.25">
      <c r="A22" s="154" t="s">
        <v>6</v>
      </c>
      <c r="B22" s="155" t="s">
        <v>545</v>
      </c>
      <c r="C22" s="374" t="s">
        <v>544</v>
      </c>
      <c r="D22" s="375"/>
      <c r="E22" s="376"/>
      <c r="F22" s="154" t="s">
        <v>452</v>
      </c>
      <c r="G22" s="156"/>
      <c r="H22" s="165">
        <v>-0.67</v>
      </c>
      <c r="I22" s="158">
        <v>37513.43</v>
      </c>
      <c r="J22" s="158">
        <v>-133707</v>
      </c>
      <c r="K22" s="159"/>
      <c r="L22" s="158">
        <v>-17110</v>
      </c>
      <c r="M22" s="158">
        <v>-8038</v>
      </c>
      <c r="N22" s="158">
        <v>-108559</v>
      </c>
      <c r="O22" s="163">
        <v>0</v>
      </c>
      <c r="P22" s="160">
        <v>-8.41</v>
      </c>
      <c r="BQ22" s="153"/>
      <c r="BR22" s="161" t="s">
        <v>544</v>
      </c>
    </row>
    <row r="23" spans="1:72" customFormat="1" ht="23.25" x14ac:dyDescent="0.25">
      <c r="A23" s="154" t="s">
        <v>7</v>
      </c>
      <c r="B23" s="155" t="s">
        <v>453</v>
      </c>
      <c r="C23" s="374" t="s">
        <v>451</v>
      </c>
      <c r="D23" s="375"/>
      <c r="E23" s="376"/>
      <c r="F23" s="154" t="s">
        <v>452</v>
      </c>
      <c r="G23" s="156"/>
      <c r="H23" s="165">
        <v>0.67</v>
      </c>
      <c r="I23" s="158">
        <v>989377.87</v>
      </c>
      <c r="J23" s="158">
        <v>662986</v>
      </c>
      <c r="K23" s="158">
        <v>5998</v>
      </c>
      <c r="L23" s="160">
        <v>144</v>
      </c>
      <c r="M23" s="160">
        <v>102</v>
      </c>
      <c r="N23" s="158">
        <v>656742</v>
      </c>
      <c r="O23" s="160">
        <v>7.64</v>
      </c>
      <c r="P23" s="160">
        <v>0.11</v>
      </c>
      <c r="BQ23" s="153"/>
      <c r="BR23" s="161" t="s">
        <v>451</v>
      </c>
    </row>
    <row r="24" spans="1:72" customFormat="1" ht="34.5" x14ac:dyDescent="0.25">
      <c r="A24" s="154" t="s">
        <v>8</v>
      </c>
      <c r="B24" s="155" t="s">
        <v>543</v>
      </c>
      <c r="C24" s="374" t="s">
        <v>542</v>
      </c>
      <c r="D24" s="375"/>
      <c r="E24" s="376"/>
      <c r="F24" s="154" t="s">
        <v>452</v>
      </c>
      <c r="G24" s="156"/>
      <c r="H24" s="165">
        <v>0.67</v>
      </c>
      <c r="I24" s="158">
        <v>2227316.21</v>
      </c>
      <c r="J24" s="158">
        <v>1519640</v>
      </c>
      <c r="K24" s="158">
        <v>148214</v>
      </c>
      <c r="L24" s="158">
        <v>32137</v>
      </c>
      <c r="M24" s="158">
        <v>27336</v>
      </c>
      <c r="N24" s="158">
        <v>1311953</v>
      </c>
      <c r="O24" s="160">
        <v>202.34</v>
      </c>
      <c r="P24" s="160">
        <v>32.31</v>
      </c>
      <c r="BQ24" s="153"/>
      <c r="BR24" s="161" t="s">
        <v>542</v>
      </c>
    </row>
    <row r="25" spans="1:72" customFormat="1" ht="15" x14ac:dyDescent="0.25">
      <c r="A25" s="368" t="s">
        <v>520</v>
      </c>
      <c r="B25" s="369"/>
      <c r="C25" s="369"/>
      <c r="D25" s="369"/>
      <c r="E25" s="369"/>
      <c r="F25" s="369"/>
      <c r="G25" s="369"/>
      <c r="H25" s="369"/>
      <c r="I25" s="370"/>
      <c r="J25" s="168"/>
      <c r="K25" s="168"/>
      <c r="L25" s="168"/>
      <c r="M25" s="168"/>
      <c r="N25" s="168"/>
      <c r="O25" s="168"/>
      <c r="P25" s="168"/>
      <c r="BQ25" s="153"/>
      <c r="BS25" s="169" t="s">
        <v>520</v>
      </c>
    </row>
    <row r="26" spans="1:72" customFormat="1" ht="15" x14ac:dyDescent="0.25">
      <c r="A26" s="371" t="s">
        <v>248</v>
      </c>
      <c r="B26" s="372"/>
      <c r="C26" s="372"/>
      <c r="D26" s="372"/>
      <c r="E26" s="372"/>
      <c r="F26" s="372"/>
      <c r="G26" s="372"/>
      <c r="H26" s="372"/>
      <c r="I26" s="373"/>
      <c r="J26" s="170">
        <v>2526874</v>
      </c>
      <c r="K26" s="171"/>
      <c r="L26" s="171"/>
      <c r="M26" s="171"/>
      <c r="N26" s="171"/>
      <c r="O26" s="171"/>
      <c r="P26" s="171"/>
      <c r="BQ26" s="153"/>
      <c r="BS26" s="169"/>
      <c r="BT26" s="161" t="s">
        <v>248</v>
      </c>
    </row>
    <row r="27" spans="1:72" customFormat="1" ht="15" x14ac:dyDescent="0.25">
      <c r="A27" s="371" t="s">
        <v>249</v>
      </c>
      <c r="B27" s="372"/>
      <c r="C27" s="372"/>
      <c r="D27" s="372"/>
      <c r="E27" s="372"/>
      <c r="F27" s="372"/>
      <c r="G27" s="372"/>
      <c r="H27" s="372"/>
      <c r="I27" s="373"/>
      <c r="J27" s="171"/>
      <c r="K27" s="171"/>
      <c r="L27" s="171"/>
      <c r="M27" s="171"/>
      <c r="N27" s="171"/>
      <c r="O27" s="171"/>
      <c r="P27" s="171"/>
      <c r="BQ27" s="153"/>
      <c r="BS27" s="169"/>
      <c r="BT27" s="161" t="s">
        <v>249</v>
      </c>
    </row>
    <row r="28" spans="1:72" customFormat="1" ht="15" x14ac:dyDescent="0.25">
      <c r="A28" s="371" t="s">
        <v>250</v>
      </c>
      <c r="B28" s="372"/>
      <c r="C28" s="372"/>
      <c r="D28" s="372"/>
      <c r="E28" s="372"/>
      <c r="F28" s="372"/>
      <c r="G28" s="372"/>
      <c r="H28" s="372"/>
      <c r="I28" s="373"/>
      <c r="J28" s="170">
        <v>169859</v>
      </c>
      <c r="K28" s="171"/>
      <c r="L28" s="171"/>
      <c r="M28" s="171"/>
      <c r="N28" s="171"/>
      <c r="O28" s="171"/>
      <c r="P28" s="171"/>
      <c r="BQ28" s="153"/>
      <c r="BS28" s="169"/>
      <c r="BT28" s="161" t="s">
        <v>250</v>
      </c>
    </row>
    <row r="29" spans="1:72" customFormat="1" ht="15" x14ac:dyDescent="0.25">
      <c r="A29" s="371" t="s">
        <v>251</v>
      </c>
      <c r="B29" s="372"/>
      <c r="C29" s="372"/>
      <c r="D29" s="372"/>
      <c r="E29" s="372"/>
      <c r="F29" s="372"/>
      <c r="G29" s="372"/>
      <c r="H29" s="372"/>
      <c r="I29" s="373"/>
      <c r="J29" s="170">
        <v>73611</v>
      </c>
      <c r="K29" s="171"/>
      <c r="L29" s="171"/>
      <c r="M29" s="171"/>
      <c r="N29" s="171"/>
      <c r="O29" s="171"/>
      <c r="P29" s="171"/>
      <c r="BQ29" s="153"/>
      <c r="BS29" s="169"/>
      <c r="BT29" s="161" t="s">
        <v>251</v>
      </c>
    </row>
    <row r="30" spans="1:72" customFormat="1" ht="15" x14ac:dyDescent="0.25">
      <c r="A30" s="371" t="s">
        <v>252</v>
      </c>
      <c r="B30" s="372"/>
      <c r="C30" s="372"/>
      <c r="D30" s="372"/>
      <c r="E30" s="372"/>
      <c r="F30" s="372"/>
      <c r="G30" s="372"/>
      <c r="H30" s="372"/>
      <c r="I30" s="373"/>
      <c r="J30" s="170">
        <v>47635</v>
      </c>
      <c r="K30" s="171"/>
      <c r="L30" s="171"/>
      <c r="M30" s="171"/>
      <c r="N30" s="171"/>
      <c r="O30" s="171"/>
      <c r="P30" s="171"/>
      <c r="BQ30" s="153"/>
      <c r="BS30" s="169"/>
      <c r="BT30" s="161" t="s">
        <v>252</v>
      </c>
    </row>
    <row r="31" spans="1:72" customFormat="1" ht="15" x14ac:dyDescent="0.25">
      <c r="A31" s="371" t="s">
        <v>253</v>
      </c>
      <c r="B31" s="372"/>
      <c r="C31" s="372"/>
      <c r="D31" s="372"/>
      <c r="E31" s="372"/>
      <c r="F31" s="372"/>
      <c r="G31" s="372"/>
      <c r="H31" s="372"/>
      <c r="I31" s="373"/>
      <c r="J31" s="170">
        <v>2235769</v>
      </c>
      <c r="K31" s="171"/>
      <c r="L31" s="171"/>
      <c r="M31" s="171"/>
      <c r="N31" s="171"/>
      <c r="O31" s="171"/>
      <c r="P31" s="171"/>
      <c r="BQ31" s="153"/>
      <c r="BS31" s="169"/>
      <c r="BT31" s="161" t="s">
        <v>253</v>
      </c>
    </row>
    <row r="32" spans="1:72" customFormat="1" ht="15" x14ac:dyDescent="0.25">
      <c r="A32" s="371" t="s">
        <v>254</v>
      </c>
      <c r="B32" s="372"/>
      <c r="C32" s="372"/>
      <c r="D32" s="372"/>
      <c r="E32" s="372"/>
      <c r="F32" s="372"/>
      <c r="G32" s="372"/>
      <c r="H32" s="372"/>
      <c r="I32" s="373"/>
      <c r="J32" s="170">
        <v>3140207</v>
      </c>
      <c r="K32" s="171"/>
      <c r="L32" s="171"/>
      <c r="M32" s="171"/>
      <c r="N32" s="171"/>
      <c r="O32" s="171"/>
      <c r="P32" s="171"/>
      <c r="BQ32" s="153"/>
      <c r="BS32" s="169"/>
      <c r="BT32" s="161" t="s">
        <v>254</v>
      </c>
    </row>
    <row r="33" spans="1:76" customFormat="1" ht="15" x14ac:dyDescent="0.25">
      <c r="A33" s="371" t="s">
        <v>249</v>
      </c>
      <c r="B33" s="372"/>
      <c r="C33" s="372"/>
      <c r="D33" s="372"/>
      <c r="E33" s="372"/>
      <c r="F33" s="372"/>
      <c r="G33" s="372"/>
      <c r="H33" s="372"/>
      <c r="I33" s="373"/>
      <c r="J33" s="171"/>
      <c r="K33" s="171"/>
      <c r="L33" s="171"/>
      <c r="M33" s="171"/>
      <c r="N33" s="171"/>
      <c r="O33" s="171"/>
      <c r="P33" s="171"/>
      <c r="BQ33" s="153"/>
      <c r="BS33" s="169"/>
      <c r="BT33" s="161" t="s">
        <v>249</v>
      </c>
    </row>
    <row r="34" spans="1:76" customFormat="1" ht="15" x14ac:dyDescent="0.25">
      <c r="A34" s="371" t="s">
        <v>255</v>
      </c>
      <c r="B34" s="372"/>
      <c r="C34" s="372"/>
      <c r="D34" s="372"/>
      <c r="E34" s="372"/>
      <c r="F34" s="372"/>
      <c r="G34" s="372"/>
      <c r="H34" s="372"/>
      <c r="I34" s="373"/>
      <c r="J34" s="170">
        <v>169859</v>
      </c>
      <c r="K34" s="171"/>
      <c r="L34" s="171"/>
      <c r="M34" s="171"/>
      <c r="N34" s="171"/>
      <c r="O34" s="171"/>
      <c r="P34" s="171"/>
      <c r="BQ34" s="153"/>
      <c r="BS34" s="169"/>
      <c r="BT34" s="161" t="s">
        <v>255</v>
      </c>
    </row>
    <row r="35" spans="1:76" customFormat="1" ht="15" x14ac:dyDescent="0.25">
      <c r="A35" s="371" t="s">
        <v>256</v>
      </c>
      <c r="B35" s="372"/>
      <c r="C35" s="372"/>
      <c r="D35" s="372"/>
      <c r="E35" s="372"/>
      <c r="F35" s="372"/>
      <c r="G35" s="372"/>
      <c r="H35" s="372"/>
      <c r="I35" s="373"/>
      <c r="J35" s="170">
        <v>73611</v>
      </c>
      <c r="K35" s="171"/>
      <c r="L35" s="171"/>
      <c r="M35" s="171"/>
      <c r="N35" s="171"/>
      <c r="O35" s="171"/>
      <c r="P35" s="171"/>
      <c r="BQ35" s="153"/>
      <c r="BS35" s="169"/>
      <c r="BT35" s="161" t="s">
        <v>256</v>
      </c>
    </row>
    <row r="36" spans="1:76" customFormat="1" ht="15" x14ac:dyDescent="0.25">
      <c r="A36" s="371" t="s">
        <v>257</v>
      </c>
      <c r="B36" s="372"/>
      <c r="C36" s="372"/>
      <c r="D36" s="372"/>
      <c r="E36" s="372"/>
      <c r="F36" s="372"/>
      <c r="G36" s="372"/>
      <c r="H36" s="372"/>
      <c r="I36" s="373"/>
      <c r="J36" s="170">
        <v>47635</v>
      </c>
      <c r="K36" s="171"/>
      <c r="L36" s="171"/>
      <c r="M36" s="171"/>
      <c r="N36" s="171"/>
      <c r="O36" s="171"/>
      <c r="P36" s="171"/>
      <c r="BQ36" s="153"/>
      <c r="BS36" s="169"/>
      <c r="BT36" s="161" t="s">
        <v>257</v>
      </c>
    </row>
    <row r="37" spans="1:76" customFormat="1" ht="15" x14ac:dyDescent="0.25">
      <c r="A37" s="371" t="s">
        <v>258</v>
      </c>
      <c r="B37" s="372"/>
      <c r="C37" s="372"/>
      <c r="D37" s="372"/>
      <c r="E37" s="372"/>
      <c r="F37" s="372"/>
      <c r="G37" s="372"/>
      <c r="H37" s="372"/>
      <c r="I37" s="373"/>
      <c r="J37" s="170">
        <v>2235769</v>
      </c>
      <c r="K37" s="171"/>
      <c r="L37" s="171"/>
      <c r="M37" s="171"/>
      <c r="N37" s="171"/>
      <c r="O37" s="171"/>
      <c r="P37" s="171"/>
      <c r="BQ37" s="153"/>
      <c r="BS37" s="169"/>
      <c r="BT37" s="161" t="s">
        <v>258</v>
      </c>
    </row>
    <row r="38" spans="1:76" customFormat="1" ht="15" x14ac:dyDescent="0.25">
      <c r="A38" s="371" t="s">
        <v>259</v>
      </c>
      <c r="B38" s="372"/>
      <c r="C38" s="372"/>
      <c r="D38" s="372"/>
      <c r="E38" s="372"/>
      <c r="F38" s="372"/>
      <c r="G38" s="372"/>
      <c r="H38" s="372"/>
      <c r="I38" s="373"/>
      <c r="J38" s="170">
        <v>321891</v>
      </c>
      <c r="K38" s="171"/>
      <c r="L38" s="171"/>
      <c r="M38" s="171"/>
      <c r="N38" s="171"/>
      <c r="O38" s="171"/>
      <c r="P38" s="171"/>
      <c r="BQ38" s="153"/>
      <c r="BS38" s="169"/>
      <c r="BT38" s="161" t="s">
        <v>259</v>
      </c>
    </row>
    <row r="39" spans="1:76" customFormat="1" ht="15" x14ac:dyDescent="0.25">
      <c r="A39" s="371" t="s">
        <v>260</v>
      </c>
      <c r="B39" s="372"/>
      <c r="C39" s="372"/>
      <c r="D39" s="372"/>
      <c r="E39" s="372"/>
      <c r="F39" s="372"/>
      <c r="G39" s="372"/>
      <c r="H39" s="372"/>
      <c r="I39" s="373"/>
      <c r="J39" s="170">
        <v>291442</v>
      </c>
      <c r="K39" s="171"/>
      <c r="L39" s="171"/>
      <c r="M39" s="171"/>
      <c r="N39" s="171"/>
      <c r="O39" s="171"/>
      <c r="P39" s="171"/>
      <c r="BQ39" s="153"/>
      <c r="BS39" s="169"/>
      <c r="BT39" s="161" t="s">
        <v>260</v>
      </c>
    </row>
    <row r="40" spans="1:76" customFormat="1" ht="15" x14ac:dyDescent="0.25">
      <c r="A40" s="371" t="s">
        <v>263</v>
      </c>
      <c r="B40" s="372"/>
      <c r="C40" s="372"/>
      <c r="D40" s="372"/>
      <c r="E40" s="372"/>
      <c r="F40" s="372"/>
      <c r="G40" s="372"/>
      <c r="H40" s="372"/>
      <c r="I40" s="373"/>
      <c r="J40" s="170">
        <v>217494</v>
      </c>
      <c r="K40" s="171"/>
      <c r="L40" s="171"/>
      <c r="M40" s="171"/>
      <c r="N40" s="171"/>
      <c r="O40" s="171"/>
      <c r="P40" s="171"/>
      <c r="BQ40" s="153"/>
      <c r="BS40" s="169"/>
      <c r="BT40" s="161" t="s">
        <v>263</v>
      </c>
    </row>
    <row r="41" spans="1:76" customFormat="1" ht="15" x14ac:dyDescent="0.25">
      <c r="A41" s="371" t="s">
        <v>264</v>
      </c>
      <c r="B41" s="372"/>
      <c r="C41" s="372"/>
      <c r="D41" s="372"/>
      <c r="E41" s="372"/>
      <c r="F41" s="372"/>
      <c r="G41" s="372"/>
      <c r="H41" s="372"/>
      <c r="I41" s="373"/>
      <c r="J41" s="170">
        <v>321891</v>
      </c>
      <c r="K41" s="171"/>
      <c r="L41" s="171"/>
      <c r="M41" s="171"/>
      <c r="N41" s="171"/>
      <c r="O41" s="171"/>
      <c r="P41" s="171"/>
      <c r="BQ41" s="153"/>
      <c r="BS41" s="169"/>
      <c r="BT41" s="161" t="s">
        <v>264</v>
      </c>
    </row>
    <row r="42" spans="1:76" customFormat="1" ht="15" x14ac:dyDescent="0.25">
      <c r="A42" s="371" t="s">
        <v>265</v>
      </c>
      <c r="B42" s="372"/>
      <c r="C42" s="372"/>
      <c r="D42" s="372"/>
      <c r="E42" s="372"/>
      <c r="F42" s="372"/>
      <c r="G42" s="372"/>
      <c r="H42" s="372"/>
      <c r="I42" s="373"/>
      <c r="J42" s="170">
        <v>291442</v>
      </c>
      <c r="K42" s="171"/>
      <c r="L42" s="171"/>
      <c r="M42" s="171"/>
      <c r="N42" s="171"/>
      <c r="O42" s="171"/>
      <c r="P42" s="171"/>
      <c r="BQ42" s="153"/>
      <c r="BS42" s="169"/>
      <c r="BT42" s="161" t="s">
        <v>265</v>
      </c>
    </row>
    <row r="43" spans="1:76" customFormat="1" ht="15" x14ac:dyDescent="0.25">
      <c r="A43" s="368" t="s">
        <v>519</v>
      </c>
      <c r="B43" s="369"/>
      <c r="C43" s="369"/>
      <c r="D43" s="369"/>
      <c r="E43" s="369"/>
      <c r="F43" s="369"/>
      <c r="G43" s="369"/>
      <c r="H43" s="369"/>
      <c r="I43" s="370"/>
      <c r="J43" s="172">
        <v>3140207</v>
      </c>
      <c r="K43" s="168"/>
      <c r="L43" s="168"/>
      <c r="M43" s="168"/>
      <c r="N43" s="168"/>
      <c r="O43" s="234">
        <v>232.08799999999999</v>
      </c>
      <c r="P43" s="234">
        <v>53.734000000000002</v>
      </c>
      <c r="BQ43" s="153"/>
      <c r="BS43" s="169"/>
      <c r="BU43" s="169" t="s">
        <v>519</v>
      </c>
    </row>
    <row r="44" spans="1:76" customFormat="1" ht="15" x14ac:dyDescent="0.25">
      <c r="A44" s="371" t="s">
        <v>267</v>
      </c>
      <c r="B44" s="372"/>
      <c r="C44" s="372"/>
      <c r="D44" s="372"/>
      <c r="E44" s="372"/>
      <c r="F44" s="372"/>
      <c r="G44" s="372"/>
      <c r="H44" s="372"/>
      <c r="I44" s="373"/>
      <c r="J44" s="171"/>
      <c r="K44" s="171"/>
      <c r="L44" s="171"/>
      <c r="M44" s="171"/>
      <c r="N44" s="171"/>
      <c r="O44" s="171"/>
      <c r="P44" s="171"/>
      <c r="BQ44" s="153"/>
      <c r="BS44" s="169"/>
      <c r="BT44" s="161" t="s">
        <v>267</v>
      </c>
      <c r="BU44" s="169"/>
    </row>
    <row r="45" spans="1:76" customFormat="1" ht="15" x14ac:dyDescent="0.25">
      <c r="A45" s="371" t="s">
        <v>268</v>
      </c>
      <c r="B45" s="372"/>
      <c r="C45" s="372"/>
      <c r="D45" s="372"/>
      <c r="E45" s="372"/>
      <c r="F45" s="372"/>
      <c r="G45" s="372"/>
      <c r="H45" s="173" t="s">
        <v>557</v>
      </c>
      <c r="I45" s="174"/>
      <c r="J45" s="168"/>
      <c r="K45" s="168"/>
      <c r="L45" s="168"/>
      <c r="M45" s="168"/>
      <c r="N45" s="168"/>
      <c r="O45" s="168"/>
      <c r="P45" s="168"/>
      <c r="BQ45" s="153"/>
      <c r="BS45" s="169"/>
      <c r="BU45" s="169"/>
      <c r="BV45" s="161" t="s">
        <v>268</v>
      </c>
    </row>
    <row r="46" spans="1:76" customFormat="1" ht="15" x14ac:dyDescent="0.25">
      <c r="A46" s="371" t="s">
        <v>270</v>
      </c>
      <c r="B46" s="372"/>
      <c r="C46" s="372"/>
      <c r="D46" s="372"/>
      <c r="E46" s="372"/>
      <c r="F46" s="372"/>
      <c r="G46" s="372"/>
      <c r="H46" s="173" t="s">
        <v>558</v>
      </c>
      <c r="I46" s="174"/>
      <c r="J46" s="168"/>
      <c r="K46" s="168"/>
      <c r="L46" s="168"/>
      <c r="M46" s="168"/>
      <c r="N46" s="168"/>
      <c r="O46" s="168"/>
      <c r="P46" s="168"/>
      <c r="BQ46" s="153"/>
      <c r="BS46" s="169"/>
      <c r="BU46" s="169"/>
      <c r="BV46" s="161" t="s">
        <v>270</v>
      </c>
    </row>
    <row r="47" spans="1:76" customFormat="1" ht="15" x14ac:dyDescent="0.25">
      <c r="A47" s="368" t="s">
        <v>247</v>
      </c>
      <c r="B47" s="369"/>
      <c r="C47" s="369"/>
      <c r="D47" s="369"/>
      <c r="E47" s="369"/>
      <c r="F47" s="369"/>
      <c r="G47" s="369"/>
      <c r="H47" s="369"/>
      <c r="I47" s="370"/>
      <c r="J47" s="168"/>
      <c r="K47" s="168"/>
      <c r="L47" s="168"/>
      <c r="M47" s="168"/>
      <c r="N47" s="168"/>
      <c r="O47" s="168"/>
      <c r="P47" s="168"/>
      <c r="BW47" s="169" t="s">
        <v>247</v>
      </c>
    </row>
    <row r="48" spans="1:76" customFormat="1" ht="15" x14ac:dyDescent="0.25">
      <c r="A48" s="371" t="s">
        <v>248</v>
      </c>
      <c r="B48" s="372"/>
      <c r="C48" s="372"/>
      <c r="D48" s="372"/>
      <c r="E48" s="372"/>
      <c r="F48" s="372"/>
      <c r="G48" s="372"/>
      <c r="H48" s="372"/>
      <c r="I48" s="373"/>
      <c r="J48" s="170">
        <v>2526874</v>
      </c>
      <c r="K48" s="171"/>
      <c r="L48" s="171"/>
      <c r="M48" s="171"/>
      <c r="N48" s="171"/>
      <c r="O48" s="171"/>
      <c r="P48" s="171"/>
      <c r="BW48" s="169"/>
      <c r="BX48" s="161" t="s">
        <v>248</v>
      </c>
    </row>
    <row r="49" spans="1:76" customFormat="1" ht="15" x14ac:dyDescent="0.25">
      <c r="A49" s="371" t="s">
        <v>249</v>
      </c>
      <c r="B49" s="372"/>
      <c r="C49" s="372"/>
      <c r="D49" s="372"/>
      <c r="E49" s="372"/>
      <c r="F49" s="372"/>
      <c r="G49" s="372"/>
      <c r="H49" s="372"/>
      <c r="I49" s="373"/>
      <c r="J49" s="171"/>
      <c r="K49" s="171"/>
      <c r="L49" s="171"/>
      <c r="M49" s="171"/>
      <c r="N49" s="171"/>
      <c r="O49" s="171"/>
      <c r="P49" s="171"/>
      <c r="BW49" s="169"/>
      <c r="BX49" s="161" t="s">
        <v>249</v>
      </c>
    </row>
    <row r="50" spans="1:76" customFormat="1" ht="15" x14ac:dyDescent="0.25">
      <c r="A50" s="371" t="s">
        <v>250</v>
      </c>
      <c r="B50" s="372"/>
      <c r="C50" s="372"/>
      <c r="D50" s="372"/>
      <c r="E50" s="372"/>
      <c r="F50" s="372"/>
      <c r="G50" s="372"/>
      <c r="H50" s="372"/>
      <c r="I50" s="373"/>
      <c r="J50" s="170">
        <v>169859</v>
      </c>
      <c r="K50" s="171"/>
      <c r="L50" s="171"/>
      <c r="M50" s="171"/>
      <c r="N50" s="171"/>
      <c r="O50" s="171"/>
      <c r="P50" s="171"/>
      <c r="BW50" s="169"/>
      <c r="BX50" s="161" t="s">
        <v>250</v>
      </c>
    </row>
    <row r="51" spans="1:76" customFormat="1" ht="15" x14ac:dyDescent="0.25">
      <c r="A51" s="371" t="s">
        <v>251</v>
      </c>
      <c r="B51" s="372"/>
      <c r="C51" s="372"/>
      <c r="D51" s="372"/>
      <c r="E51" s="372"/>
      <c r="F51" s="372"/>
      <c r="G51" s="372"/>
      <c r="H51" s="372"/>
      <c r="I51" s="373"/>
      <c r="J51" s="170">
        <v>73611</v>
      </c>
      <c r="K51" s="171"/>
      <c r="L51" s="171"/>
      <c r="M51" s="171"/>
      <c r="N51" s="171"/>
      <c r="O51" s="171"/>
      <c r="P51" s="171"/>
      <c r="BW51" s="169"/>
      <c r="BX51" s="161" t="s">
        <v>251</v>
      </c>
    </row>
    <row r="52" spans="1:76" customFormat="1" ht="15" x14ac:dyDescent="0.25">
      <c r="A52" s="371" t="s">
        <v>252</v>
      </c>
      <c r="B52" s="372"/>
      <c r="C52" s="372"/>
      <c r="D52" s="372"/>
      <c r="E52" s="372"/>
      <c r="F52" s="372"/>
      <c r="G52" s="372"/>
      <c r="H52" s="372"/>
      <c r="I52" s="373"/>
      <c r="J52" s="170">
        <v>47635</v>
      </c>
      <c r="K52" s="171"/>
      <c r="L52" s="171"/>
      <c r="M52" s="171"/>
      <c r="N52" s="171"/>
      <c r="O52" s="171"/>
      <c r="P52" s="171"/>
      <c r="BW52" s="169"/>
      <c r="BX52" s="161" t="s">
        <v>252</v>
      </c>
    </row>
    <row r="53" spans="1:76" customFormat="1" ht="15" x14ac:dyDescent="0.25">
      <c r="A53" s="371" t="s">
        <v>253</v>
      </c>
      <c r="B53" s="372"/>
      <c r="C53" s="372"/>
      <c r="D53" s="372"/>
      <c r="E53" s="372"/>
      <c r="F53" s="372"/>
      <c r="G53" s="372"/>
      <c r="H53" s="372"/>
      <c r="I53" s="373"/>
      <c r="J53" s="170">
        <v>2235769</v>
      </c>
      <c r="K53" s="171"/>
      <c r="L53" s="171"/>
      <c r="M53" s="171"/>
      <c r="N53" s="171"/>
      <c r="O53" s="171"/>
      <c r="P53" s="171"/>
      <c r="BW53" s="169"/>
      <c r="BX53" s="161" t="s">
        <v>253</v>
      </c>
    </row>
    <row r="54" spans="1:76" customFormat="1" ht="15" x14ac:dyDescent="0.25">
      <c r="A54" s="371" t="s">
        <v>254</v>
      </c>
      <c r="B54" s="372"/>
      <c r="C54" s="372"/>
      <c r="D54" s="372"/>
      <c r="E54" s="372"/>
      <c r="F54" s="372"/>
      <c r="G54" s="372"/>
      <c r="H54" s="372"/>
      <c r="I54" s="373"/>
      <c r="J54" s="170">
        <v>3140207</v>
      </c>
      <c r="K54" s="171"/>
      <c r="L54" s="171"/>
      <c r="M54" s="171"/>
      <c r="N54" s="171"/>
      <c r="O54" s="171"/>
      <c r="P54" s="171"/>
      <c r="BW54" s="169"/>
      <c r="BX54" s="161" t="s">
        <v>254</v>
      </c>
    </row>
    <row r="55" spans="1:76" customFormat="1" ht="15" x14ac:dyDescent="0.25">
      <c r="A55" s="371" t="s">
        <v>249</v>
      </c>
      <c r="B55" s="372"/>
      <c r="C55" s="372"/>
      <c r="D55" s="372"/>
      <c r="E55" s="372"/>
      <c r="F55" s="372"/>
      <c r="G55" s="372"/>
      <c r="H55" s="372"/>
      <c r="I55" s="373"/>
      <c r="J55" s="171"/>
      <c r="K55" s="171"/>
      <c r="L55" s="171"/>
      <c r="M55" s="171"/>
      <c r="N55" s="171"/>
      <c r="O55" s="171"/>
      <c r="P55" s="171"/>
      <c r="BW55" s="169"/>
      <c r="BX55" s="161" t="s">
        <v>249</v>
      </c>
    </row>
    <row r="56" spans="1:76" customFormat="1" ht="15" x14ac:dyDescent="0.25">
      <c r="A56" s="371" t="s">
        <v>255</v>
      </c>
      <c r="B56" s="372"/>
      <c r="C56" s="372"/>
      <c r="D56" s="372"/>
      <c r="E56" s="372"/>
      <c r="F56" s="372"/>
      <c r="G56" s="372"/>
      <c r="H56" s="372"/>
      <c r="I56" s="373"/>
      <c r="J56" s="170">
        <v>169859</v>
      </c>
      <c r="K56" s="171"/>
      <c r="L56" s="171"/>
      <c r="M56" s="171"/>
      <c r="N56" s="171"/>
      <c r="O56" s="171"/>
      <c r="P56" s="171"/>
      <c r="BW56" s="169"/>
      <c r="BX56" s="161" t="s">
        <v>255</v>
      </c>
    </row>
    <row r="57" spans="1:76" customFormat="1" ht="15" x14ac:dyDescent="0.25">
      <c r="A57" s="371" t="s">
        <v>256</v>
      </c>
      <c r="B57" s="372"/>
      <c r="C57" s="372"/>
      <c r="D57" s="372"/>
      <c r="E57" s="372"/>
      <c r="F57" s="372"/>
      <c r="G57" s="372"/>
      <c r="H57" s="372"/>
      <c r="I57" s="373"/>
      <c r="J57" s="170">
        <v>73611</v>
      </c>
      <c r="K57" s="171"/>
      <c r="L57" s="171"/>
      <c r="M57" s="171"/>
      <c r="N57" s="171"/>
      <c r="O57" s="171"/>
      <c r="P57" s="171"/>
      <c r="BW57" s="169"/>
      <c r="BX57" s="161" t="s">
        <v>256</v>
      </c>
    </row>
    <row r="58" spans="1:76" customFormat="1" ht="15" x14ac:dyDescent="0.25">
      <c r="A58" s="371" t="s">
        <v>257</v>
      </c>
      <c r="B58" s="372"/>
      <c r="C58" s="372"/>
      <c r="D58" s="372"/>
      <c r="E58" s="372"/>
      <c r="F58" s="372"/>
      <c r="G58" s="372"/>
      <c r="H58" s="372"/>
      <c r="I58" s="373"/>
      <c r="J58" s="170">
        <v>47635</v>
      </c>
      <c r="K58" s="171"/>
      <c r="L58" s="171"/>
      <c r="M58" s="171"/>
      <c r="N58" s="171"/>
      <c r="O58" s="171"/>
      <c r="P58" s="171"/>
      <c r="BW58" s="169"/>
      <c r="BX58" s="161" t="s">
        <v>257</v>
      </c>
    </row>
    <row r="59" spans="1:76" customFormat="1" ht="15" x14ac:dyDescent="0.25">
      <c r="A59" s="371" t="s">
        <v>258</v>
      </c>
      <c r="B59" s="372"/>
      <c r="C59" s="372"/>
      <c r="D59" s="372"/>
      <c r="E59" s="372"/>
      <c r="F59" s="372"/>
      <c r="G59" s="372"/>
      <c r="H59" s="372"/>
      <c r="I59" s="373"/>
      <c r="J59" s="170">
        <v>2235769</v>
      </c>
      <c r="K59" s="171"/>
      <c r="L59" s="171"/>
      <c r="M59" s="171"/>
      <c r="N59" s="171"/>
      <c r="O59" s="171"/>
      <c r="P59" s="171"/>
      <c r="BW59" s="169"/>
      <c r="BX59" s="161" t="s">
        <v>258</v>
      </c>
    </row>
    <row r="60" spans="1:76" customFormat="1" ht="15" x14ac:dyDescent="0.25">
      <c r="A60" s="371" t="s">
        <v>259</v>
      </c>
      <c r="B60" s="372"/>
      <c r="C60" s="372"/>
      <c r="D60" s="372"/>
      <c r="E60" s="372"/>
      <c r="F60" s="372"/>
      <c r="G60" s="372"/>
      <c r="H60" s="372"/>
      <c r="I60" s="373"/>
      <c r="J60" s="170">
        <v>321891</v>
      </c>
      <c r="K60" s="171"/>
      <c r="L60" s="171"/>
      <c r="M60" s="171"/>
      <c r="N60" s="171"/>
      <c r="O60" s="171"/>
      <c r="P60" s="171"/>
      <c r="BW60" s="169"/>
      <c r="BX60" s="161" t="s">
        <v>259</v>
      </c>
    </row>
    <row r="61" spans="1:76" customFormat="1" ht="15" x14ac:dyDescent="0.25">
      <c r="A61" s="371" t="s">
        <v>260</v>
      </c>
      <c r="B61" s="372"/>
      <c r="C61" s="372"/>
      <c r="D61" s="372"/>
      <c r="E61" s="372"/>
      <c r="F61" s="372"/>
      <c r="G61" s="372"/>
      <c r="H61" s="372"/>
      <c r="I61" s="373"/>
      <c r="J61" s="170">
        <v>291442</v>
      </c>
      <c r="K61" s="171"/>
      <c r="L61" s="171"/>
      <c r="M61" s="171"/>
      <c r="N61" s="171"/>
      <c r="O61" s="171"/>
      <c r="P61" s="171"/>
      <c r="BW61" s="169"/>
      <c r="BX61" s="161" t="s">
        <v>260</v>
      </c>
    </row>
    <row r="62" spans="1:76" customFormat="1" ht="15" x14ac:dyDescent="0.25">
      <c r="A62" s="371" t="s">
        <v>263</v>
      </c>
      <c r="B62" s="372"/>
      <c r="C62" s="372"/>
      <c r="D62" s="372"/>
      <c r="E62" s="372"/>
      <c r="F62" s="372"/>
      <c r="G62" s="372"/>
      <c r="H62" s="372"/>
      <c r="I62" s="373"/>
      <c r="J62" s="170">
        <v>217494</v>
      </c>
      <c r="K62" s="171"/>
      <c r="L62" s="171"/>
      <c r="M62" s="171"/>
      <c r="N62" s="171"/>
      <c r="O62" s="171"/>
      <c r="P62" s="171"/>
      <c r="BW62" s="169"/>
      <c r="BX62" s="161" t="s">
        <v>263</v>
      </c>
    </row>
    <row r="63" spans="1:76" customFormat="1" ht="15" x14ac:dyDescent="0.25">
      <c r="A63" s="371" t="s">
        <v>264</v>
      </c>
      <c r="B63" s="372"/>
      <c r="C63" s="372"/>
      <c r="D63" s="372"/>
      <c r="E63" s="372"/>
      <c r="F63" s="372"/>
      <c r="G63" s="372"/>
      <c r="H63" s="372"/>
      <c r="I63" s="373"/>
      <c r="J63" s="170">
        <v>321891</v>
      </c>
      <c r="K63" s="171"/>
      <c r="L63" s="171"/>
      <c r="M63" s="171"/>
      <c r="N63" s="171"/>
      <c r="O63" s="171"/>
      <c r="P63" s="171"/>
      <c r="BW63" s="169"/>
      <c r="BX63" s="161" t="s">
        <v>264</v>
      </c>
    </row>
    <row r="64" spans="1:76" customFormat="1" ht="15" x14ac:dyDescent="0.25">
      <c r="A64" s="371" t="s">
        <v>265</v>
      </c>
      <c r="B64" s="372"/>
      <c r="C64" s="372"/>
      <c r="D64" s="372"/>
      <c r="E64" s="372"/>
      <c r="F64" s="372"/>
      <c r="G64" s="372"/>
      <c r="H64" s="372"/>
      <c r="I64" s="373"/>
      <c r="J64" s="170">
        <v>291442</v>
      </c>
      <c r="K64" s="171"/>
      <c r="L64" s="171"/>
      <c r="M64" s="171"/>
      <c r="N64" s="171"/>
      <c r="O64" s="171"/>
      <c r="P64" s="171"/>
      <c r="BW64" s="169"/>
      <c r="BX64" s="161" t="s">
        <v>265</v>
      </c>
    </row>
    <row r="65" spans="1:78" customFormat="1" ht="15" x14ac:dyDescent="0.25">
      <c r="A65" s="368" t="s">
        <v>266</v>
      </c>
      <c r="B65" s="369"/>
      <c r="C65" s="369"/>
      <c r="D65" s="369"/>
      <c r="E65" s="369"/>
      <c r="F65" s="369"/>
      <c r="G65" s="369"/>
      <c r="H65" s="369"/>
      <c r="I65" s="370"/>
      <c r="J65" s="172">
        <v>3140207</v>
      </c>
      <c r="K65" s="168"/>
      <c r="L65" s="168"/>
      <c r="M65" s="168"/>
      <c r="N65" s="168"/>
      <c r="O65" s="234">
        <v>232.08799999999999</v>
      </c>
      <c r="P65" s="234">
        <v>53.734000000000002</v>
      </c>
      <c r="BW65" s="169"/>
      <c r="BY65" s="169" t="s">
        <v>266</v>
      </c>
    </row>
    <row r="66" spans="1:78" customFormat="1" ht="15" x14ac:dyDescent="0.25">
      <c r="A66" s="371" t="s">
        <v>267</v>
      </c>
      <c r="B66" s="372"/>
      <c r="C66" s="372"/>
      <c r="D66" s="372"/>
      <c r="E66" s="372"/>
      <c r="F66" s="372"/>
      <c r="G66" s="372"/>
      <c r="H66" s="372"/>
      <c r="I66" s="373"/>
      <c r="J66" s="171"/>
      <c r="K66" s="171"/>
      <c r="L66" s="171"/>
      <c r="M66" s="171"/>
      <c r="N66" s="171"/>
      <c r="O66" s="171"/>
      <c r="P66" s="171"/>
      <c r="BW66" s="169"/>
      <c r="BX66" s="161" t="s">
        <v>267</v>
      </c>
      <c r="BY66" s="169"/>
    </row>
    <row r="67" spans="1:78" customFormat="1" ht="15" x14ac:dyDescent="0.25">
      <c r="A67" s="371" t="s">
        <v>268</v>
      </c>
      <c r="B67" s="372"/>
      <c r="C67" s="372"/>
      <c r="D67" s="372"/>
      <c r="E67" s="372"/>
      <c r="F67" s="372"/>
      <c r="G67" s="372"/>
      <c r="H67" s="173" t="s">
        <v>557</v>
      </c>
      <c r="I67" s="174"/>
      <c r="J67" s="168"/>
      <c r="K67" s="168"/>
      <c r="L67" s="168"/>
      <c r="M67" s="168"/>
      <c r="N67" s="168"/>
      <c r="O67" s="168"/>
      <c r="P67" s="168"/>
      <c r="BW67" s="169"/>
      <c r="BY67" s="169"/>
      <c r="BZ67" s="161" t="s">
        <v>268</v>
      </c>
    </row>
    <row r="68" spans="1:78" customFormat="1" ht="15" x14ac:dyDescent="0.25">
      <c r="A68" s="371" t="s">
        <v>270</v>
      </c>
      <c r="B68" s="372"/>
      <c r="C68" s="372"/>
      <c r="D68" s="372"/>
      <c r="E68" s="372"/>
      <c r="F68" s="372"/>
      <c r="G68" s="372"/>
      <c r="H68" s="173" t="s">
        <v>558</v>
      </c>
      <c r="I68" s="174"/>
      <c r="J68" s="168"/>
      <c r="K68" s="168"/>
      <c r="L68" s="168"/>
      <c r="M68" s="168"/>
      <c r="N68" s="168"/>
      <c r="O68" s="168"/>
      <c r="P68" s="168"/>
      <c r="BW68" s="169"/>
      <c r="BY68" s="169"/>
      <c r="BZ68" s="161" t="s">
        <v>270</v>
      </c>
    </row>
    <row r="69" spans="1:78" customFormat="1" ht="3" customHeight="1" x14ac:dyDescent="0.25">
      <c r="A69" s="177"/>
      <c r="B69" s="177"/>
      <c r="C69" s="177"/>
      <c r="D69" s="177"/>
      <c r="E69" s="177"/>
      <c r="F69" s="177"/>
      <c r="G69" s="177"/>
      <c r="H69" s="177"/>
      <c r="I69" s="177"/>
      <c r="J69" s="177"/>
      <c r="K69" s="177"/>
      <c r="L69" s="178"/>
      <c r="M69" s="178"/>
      <c r="N69" s="178"/>
      <c r="O69" s="179"/>
      <c r="P69" s="179"/>
    </row>
    <row r="70" spans="1:78" customFormat="1" ht="53.25" customHeight="1" x14ac:dyDescent="0.25">
      <c r="A70" s="132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</row>
    <row r="71" spans="1:78" s="139" customFormat="1" ht="12.75" customHeight="1" x14ac:dyDescent="0.25">
      <c r="A71" s="404" t="s">
        <v>272</v>
      </c>
      <c r="B71" s="404"/>
      <c r="C71" s="404"/>
      <c r="D71" s="404"/>
      <c r="E71" s="404"/>
      <c r="F71" s="404"/>
      <c r="G71" s="404"/>
      <c r="H71" s="404"/>
      <c r="I71" s="404"/>
      <c r="J71" s="404"/>
      <c r="K71" s="404"/>
      <c r="L71" s="404"/>
      <c r="M71" s="404"/>
      <c r="N71" s="404"/>
      <c r="O71" s="404"/>
      <c r="P71" s="404"/>
      <c r="Q71" s="180"/>
      <c r="R71"/>
      <c r="S71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  <c r="BI71" s="138"/>
      <c r="BJ71" s="138"/>
      <c r="BK71" s="138"/>
      <c r="BL71" s="138"/>
      <c r="BM71" s="138"/>
      <c r="BN71" s="138"/>
      <c r="BO71" s="138"/>
      <c r="BP71" s="138"/>
      <c r="BQ71" s="138"/>
      <c r="BR71" s="138"/>
      <c r="BS71" s="138"/>
      <c r="BT71" s="138"/>
      <c r="BU71" s="138"/>
      <c r="BV71" s="138"/>
      <c r="BW71" s="138"/>
      <c r="BX71" s="138"/>
      <c r="BY71" s="138"/>
      <c r="BZ71" s="138"/>
    </row>
    <row r="72" spans="1:78" s="139" customFormat="1" ht="12.75" customHeight="1" x14ac:dyDescent="0.25">
      <c r="A72" s="405" t="s">
        <v>273</v>
      </c>
      <c r="B72" s="405"/>
      <c r="C72" s="405"/>
      <c r="D72" s="405"/>
      <c r="E72" s="405"/>
      <c r="F72" s="405"/>
      <c r="G72" s="405"/>
      <c r="H72" s="405"/>
      <c r="I72" s="405"/>
      <c r="J72" s="405"/>
      <c r="K72" s="405"/>
      <c r="L72" s="405"/>
      <c r="M72" s="405"/>
      <c r="N72" s="405"/>
      <c r="O72" s="405"/>
      <c r="P72" s="405"/>
      <c r="Q72" s="181"/>
      <c r="R72"/>
      <c r="S72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  <c r="BI72" s="138"/>
      <c r="BJ72" s="138"/>
      <c r="BK72" s="138"/>
      <c r="BL72" s="138"/>
      <c r="BM72" s="138"/>
      <c r="BN72" s="138"/>
      <c r="BO72" s="138"/>
      <c r="BP72" s="138"/>
      <c r="BQ72" s="138"/>
      <c r="BR72" s="138"/>
      <c r="BS72" s="138"/>
      <c r="BT72" s="138"/>
      <c r="BU72" s="138"/>
      <c r="BV72" s="138"/>
      <c r="BW72" s="138"/>
      <c r="BX72" s="138"/>
      <c r="BY72" s="138"/>
      <c r="BZ72" s="138"/>
    </row>
    <row r="73" spans="1:78" s="139" customFormat="1" ht="13.5" customHeight="1" x14ac:dyDescent="0.25">
      <c r="A73" s="136"/>
      <c r="B73" s="136"/>
      <c r="C73" s="136"/>
      <c r="D73" s="136"/>
      <c r="E73" s="136"/>
      <c r="F73" s="136"/>
      <c r="G73" s="136"/>
      <c r="H73" s="182"/>
      <c r="I73" s="183"/>
      <c r="J73" s="183"/>
      <c r="K73" s="183"/>
      <c r="L73" s="136"/>
      <c r="M73" s="136"/>
      <c r="N73" s="136"/>
      <c r="O73" s="136"/>
      <c r="P73" s="136"/>
      <c r="Q73"/>
      <c r="R73"/>
      <c r="S73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  <c r="BI73" s="138"/>
      <c r="BJ73" s="138"/>
      <c r="BK73" s="138"/>
      <c r="BL73" s="138"/>
      <c r="BM73" s="138"/>
      <c r="BN73" s="138"/>
      <c r="BO73" s="138"/>
      <c r="BP73" s="138"/>
      <c r="BQ73" s="138"/>
      <c r="BR73" s="138"/>
      <c r="BS73" s="138"/>
      <c r="BT73" s="138"/>
      <c r="BU73" s="138"/>
      <c r="BV73" s="138"/>
      <c r="BW73" s="138"/>
      <c r="BX73" s="138"/>
      <c r="BY73" s="138"/>
      <c r="BZ73" s="138"/>
    </row>
    <row r="74" spans="1:78" s="139" customFormat="1" ht="12.75" customHeight="1" x14ac:dyDescent="0.25">
      <c r="A74" s="404" t="s">
        <v>274</v>
      </c>
      <c r="B74" s="404"/>
      <c r="C74" s="404"/>
      <c r="D74" s="404"/>
      <c r="E74" s="404"/>
      <c r="F74" s="404"/>
      <c r="G74" s="404"/>
      <c r="H74" s="404"/>
      <c r="I74" s="404"/>
      <c r="J74" s="404"/>
      <c r="K74" s="404"/>
      <c r="L74" s="404"/>
      <c r="M74" s="404"/>
      <c r="N74" s="404"/>
      <c r="O74" s="404"/>
      <c r="P74" s="404"/>
      <c r="Q74" s="180"/>
      <c r="R74"/>
      <c r="S74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  <c r="BI74" s="138"/>
      <c r="BJ74" s="138"/>
      <c r="BK74" s="138"/>
      <c r="BL74" s="138"/>
      <c r="BM74" s="138"/>
      <c r="BN74" s="138"/>
      <c r="BO74" s="138"/>
      <c r="BP74" s="138"/>
      <c r="BQ74" s="138"/>
      <c r="BR74" s="138"/>
      <c r="BS74" s="138"/>
      <c r="BT74" s="138"/>
      <c r="BU74" s="138"/>
      <c r="BV74" s="138"/>
      <c r="BW74" s="138"/>
      <c r="BX74" s="138"/>
      <c r="BY74" s="138"/>
      <c r="BZ74" s="138"/>
    </row>
    <row r="75" spans="1:78" s="139" customFormat="1" ht="12.75" customHeight="1" x14ac:dyDescent="0.25">
      <c r="A75" s="405" t="s">
        <v>273</v>
      </c>
      <c r="B75" s="405"/>
      <c r="C75" s="405"/>
      <c r="D75" s="405"/>
      <c r="E75" s="405"/>
      <c r="F75" s="405"/>
      <c r="G75" s="405"/>
      <c r="H75" s="405"/>
      <c r="I75" s="405"/>
      <c r="J75" s="405"/>
      <c r="K75" s="405"/>
      <c r="L75" s="405"/>
      <c r="M75" s="405"/>
      <c r="N75" s="405"/>
      <c r="O75" s="405"/>
      <c r="P75" s="405"/>
      <c r="Q75" s="181"/>
      <c r="R75"/>
      <c r="S75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  <c r="BI75" s="138"/>
      <c r="BJ75" s="138"/>
      <c r="BK75" s="138"/>
      <c r="BL75" s="138"/>
      <c r="BM75" s="138"/>
      <c r="BN75" s="138"/>
      <c r="BO75" s="138"/>
      <c r="BP75" s="138"/>
      <c r="BQ75" s="138"/>
      <c r="BR75" s="138"/>
      <c r="BS75" s="138"/>
      <c r="BT75" s="138"/>
      <c r="BU75" s="138"/>
      <c r="BV75" s="138"/>
      <c r="BW75" s="138"/>
      <c r="BX75" s="138"/>
      <c r="BY75" s="138"/>
      <c r="BZ75" s="138"/>
    </row>
    <row r="76" spans="1:78" s="139" customFormat="1" ht="13.5" customHeight="1" x14ac:dyDescent="0.25">
      <c r="A76" s="136"/>
      <c r="B76" s="136"/>
      <c r="C76" s="136"/>
      <c r="D76" s="136"/>
      <c r="E76" s="136"/>
      <c r="F76" s="136"/>
      <c r="G76" s="136"/>
      <c r="H76" s="182"/>
      <c r="I76" s="183"/>
      <c r="J76" s="183"/>
      <c r="K76" s="183"/>
      <c r="L76" s="136"/>
      <c r="M76" s="136"/>
      <c r="N76" s="136"/>
      <c r="O76" s="136"/>
      <c r="P76" s="136"/>
      <c r="Q76"/>
      <c r="R76"/>
      <c r="S76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  <c r="BI76" s="138"/>
      <c r="BJ76" s="138"/>
      <c r="BK76" s="138"/>
      <c r="BL76" s="138"/>
      <c r="BM76" s="138"/>
      <c r="BN76" s="138"/>
      <c r="BO76" s="138"/>
      <c r="BP76" s="138"/>
      <c r="BQ76" s="138"/>
      <c r="BR76" s="138"/>
      <c r="BS76" s="138"/>
      <c r="BT76" s="138"/>
      <c r="BU76" s="138"/>
      <c r="BV76" s="138"/>
      <c r="BW76" s="138"/>
      <c r="BX76" s="138"/>
      <c r="BY76" s="138"/>
      <c r="BZ76" s="138"/>
    </row>
    <row r="77" spans="1:78" customFormat="1" ht="15" x14ac:dyDescent="0.25">
      <c r="A77" s="132"/>
      <c r="B77" s="132"/>
      <c r="C77" s="132"/>
      <c r="D77" s="132"/>
      <c r="E77" s="132"/>
      <c r="F77" s="132"/>
      <c r="G77" s="132"/>
      <c r="H77" s="136"/>
      <c r="I77" s="367"/>
      <c r="J77" s="367"/>
      <c r="K77" s="367"/>
      <c r="L77" s="132"/>
      <c r="M77" s="132"/>
      <c r="N77" s="132"/>
      <c r="O77" s="132"/>
      <c r="P77" s="132"/>
    </row>
    <row r="78" spans="1:78" customFormat="1" ht="15" x14ac:dyDescent="0.25">
      <c r="A78" s="132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</row>
    <row r="79" spans="1:78" customFormat="1" ht="15" x14ac:dyDescent="0.25">
      <c r="A79" s="132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</row>
  </sheetData>
  <mergeCells count="76">
    <mergeCell ref="A2:P2"/>
    <mergeCell ref="A3:P3"/>
    <mergeCell ref="A5:P5"/>
    <mergeCell ref="A6:P6"/>
    <mergeCell ref="A7:P7"/>
    <mergeCell ref="C19:E19"/>
    <mergeCell ref="A20:P20"/>
    <mergeCell ref="C21:E21"/>
    <mergeCell ref="C22:E22"/>
    <mergeCell ref="C23:E23"/>
    <mergeCell ref="A8:P8"/>
    <mergeCell ref="C9:G9"/>
    <mergeCell ref="E14:P14"/>
    <mergeCell ref="A16:A18"/>
    <mergeCell ref="B16:B18"/>
    <mergeCell ref="K17:N17"/>
    <mergeCell ref="C16:E18"/>
    <mergeCell ref="F16:F18"/>
    <mergeCell ref="G16:H16"/>
    <mergeCell ref="I16:N16"/>
    <mergeCell ref="O16:O18"/>
    <mergeCell ref="P16:P18"/>
    <mergeCell ref="G17:G18"/>
    <mergeCell ref="H17:H18"/>
    <mergeCell ref="I17:I18"/>
    <mergeCell ref="J17:J18"/>
    <mergeCell ref="A29:I29"/>
    <mergeCell ref="A30:I30"/>
    <mergeCell ref="A31:I31"/>
    <mergeCell ref="A32:I32"/>
    <mergeCell ref="A33:I33"/>
    <mergeCell ref="C24:E24"/>
    <mergeCell ref="A25:I25"/>
    <mergeCell ref="A26:I26"/>
    <mergeCell ref="A27:I27"/>
    <mergeCell ref="A28:I28"/>
    <mergeCell ref="A39:I39"/>
    <mergeCell ref="A40:I40"/>
    <mergeCell ref="A41:I41"/>
    <mergeCell ref="A42:I42"/>
    <mergeCell ref="A43:I43"/>
    <mergeCell ref="A34:I34"/>
    <mergeCell ref="A35:I35"/>
    <mergeCell ref="A36:I36"/>
    <mergeCell ref="A37:I37"/>
    <mergeCell ref="A38:I38"/>
    <mergeCell ref="A49:I49"/>
    <mergeCell ref="A50:I50"/>
    <mergeCell ref="A51:I51"/>
    <mergeCell ref="A52:I52"/>
    <mergeCell ref="A53:I53"/>
    <mergeCell ref="A44:I44"/>
    <mergeCell ref="A45:G45"/>
    <mergeCell ref="A46:G46"/>
    <mergeCell ref="A47:I47"/>
    <mergeCell ref="A48:I48"/>
    <mergeCell ref="A59:I59"/>
    <mergeCell ref="A60:I60"/>
    <mergeCell ref="A61:I61"/>
    <mergeCell ref="A62:I62"/>
    <mergeCell ref="A63:I63"/>
    <mergeCell ref="A54:I54"/>
    <mergeCell ref="A55:I55"/>
    <mergeCell ref="A56:I56"/>
    <mergeCell ref="A57:I57"/>
    <mergeCell ref="A58:I58"/>
    <mergeCell ref="A71:P71"/>
    <mergeCell ref="A72:P72"/>
    <mergeCell ref="A74:P74"/>
    <mergeCell ref="A75:P75"/>
    <mergeCell ref="I77:K77"/>
    <mergeCell ref="A64:I64"/>
    <mergeCell ref="A65:I65"/>
    <mergeCell ref="A66:I66"/>
    <mergeCell ref="A67:G67"/>
    <mergeCell ref="A68:G68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Z76"/>
  <sheetViews>
    <sheetView workbookViewId="0">
      <selection activeCell="I11" sqref="I11"/>
    </sheetView>
  </sheetViews>
  <sheetFormatPr defaultColWidth="9.140625" defaultRowHeight="11.25" customHeight="1" x14ac:dyDescent="0.2"/>
  <cols>
    <col min="1" max="1" width="9" style="185" customWidth="1"/>
    <col min="2" max="2" width="20.140625" style="185" customWidth="1"/>
    <col min="3" max="4" width="10.42578125" style="185" customWidth="1"/>
    <col min="5" max="5" width="13.28515625" style="185" customWidth="1"/>
    <col min="6" max="6" width="8.5703125" style="185" customWidth="1"/>
    <col min="7" max="7" width="9.42578125" style="185" customWidth="1"/>
    <col min="8" max="8" width="10.140625" style="185" customWidth="1"/>
    <col min="9" max="9" width="11.85546875" style="185" customWidth="1"/>
    <col min="10" max="10" width="12.140625" style="185" customWidth="1"/>
    <col min="11" max="14" width="10.7109375" style="185" customWidth="1"/>
    <col min="15" max="16" width="11" style="185" customWidth="1"/>
    <col min="17" max="19" width="8.7109375" style="185" customWidth="1"/>
    <col min="20" max="51" width="180.28515625" style="186" hidden="1" customWidth="1"/>
    <col min="52" max="56" width="52.140625" style="186" hidden="1" customWidth="1"/>
    <col min="57" max="68" width="130.28515625" style="186" hidden="1" customWidth="1"/>
    <col min="69" max="69" width="180.28515625" style="186" hidden="1" customWidth="1"/>
    <col min="70" max="70" width="34.140625" style="186" hidden="1" customWidth="1"/>
    <col min="71" max="73" width="103.28515625" style="186" hidden="1" customWidth="1"/>
    <col min="74" max="74" width="81.28515625" style="186" hidden="1" customWidth="1"/>
    <col min="75" max="77" width="103.28515625" style="186" hidden="1" customWidth="1"/>
    <col min="78" max="78" width="81.28515625" style="186" hidden="1" customWidth="1"/>
    <col min="79" max="16384" width="9.140625" style="185"/>
  </cols>
  <sheetData>
    <row r="1" spans="1:68" s="187" customFormat="1" ht="15" x14ac:dyDescent="0.25">
      <c r="A1" s="188"/>
      <c r="B1" s="188"/>
      <c r="C1" s="188"/>
      <c r="D1" s="188"/>
      <c r="E1" s="188"/>
      <c r="F1" s="188"/>
      <c r="G1" s="188"/>
      <c r="H1" s="188"/>
      <c r="I1" s="188"/>
      <c r="J1" s="225"/>
      <c r="K1" s="188"/>
      <c r="L1" s="188"/>
      <c r="M1" s="188"/>
      <c r="N1" s="188"/>
      <c r="O1" s="188"/>
      <c r="P1" s="188"/>
    </row>
    <row r="2" spans="1:68" s="187" customFormat="1" ht="35.25" customHeight="1" x14ac:dyDescent="0.25">
      <c r="A2" s="446" t="s">
        <v>740</v>
      </c>
      <c r="B2" s="447"/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447"/>
      <c r="O2" s="447"/>
      <c r="P2" s="447"/>
      <c r="T2" s="229" t="s">
        <v>550</v>
      </c>
      <c r="U2" s="229" t="s">
        <v>0</v>
      </c>
      <c r="V2" s="229" t="s">
        <v>0</v>
      </c>
      <c r="W2" s="229" t="s">
        <v>0</v>
      </c>
      <c r="X2" s="229" t="s">
        <v>0</v>
      </c>
      <c r="Y2" s="229" t="s">
        <v>0</v>
      </c>
      <c r="Z2" s="229" t="s">
        <v>0</v>
      </c>
      <c r="AA2" s="229" t="s">
        <v>0</v>
      </c>
      <c r="AB2" s="229" t="s">
        <v>0</v>
      </c>
      <c r="AC2" s="229" t="s">
        <v>0</v>
      </c>
      <c r="AD2" s="229" t="s">
        <v>0</v>
      </c>
      <c r="AE2" s="229" t="s">
        <v>0</v>
      </c>
      <c r="AF2" s="229" t="s">
        <v>0</v>
      </c>
      <c r="AG2" s="229" t="s">
        <v>0</v>
      </c>
      <c r="AH2" s="229" t="s">
        <v>0</v>
      </c>
      <c r="AI2" s="229" t="s">
        <v>0</v>
      </c>
    </row>
    <row r="3" spans="1:68" s="187" customFormat="1" ht="15" x14ac:dyDescent="0.25">
      <c r="A3" s="325" t="s">
        <v>1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</row>
    <row r="4" spans="1:68" s="187" customFormat="1" ht="15" x14ac:dyDescent="0.25">
      <c r="A4" s="230"/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</row>
    <row r="5" spans="1:68" s="187" customFormat="1" ht="28.5" customHeight="1" x14ac:dyDescent="0.25">
      <c r="A5" s="436" t="s">
        <v>556</v>
      </c>
      <c r="B5" s="436"/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6"/>
      <c r="O5" s="436"/>
      <c r="P5" s="436"/>
    </row>
    <row r="6" spans="1:68" s="187" customFormat="1" ht="21" customHeight="1" x14ac:dyDescent="0.25">
      <c r="A6" s="423" t="s">
        <v>101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</row>
    <row r="7" spans="1:68" s="187" customFormat="1" ht="15" x14ac:dyDescent="0.25">
      <c r="A7" s="448" t="s">
        <v>750</v>
      </c>
      <c r="B7" s="437"/>
      <c r="C7" s="437"/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  <c r="O7" s="437"/>
      <c r="P7" s="437"/>
      <c r="AJ7" s="229" t="s">
        <v>555</v>
      </c>
      <c r="AK7" s="229" t="s">
        <v>0</v>
      </c>
      <c r="AL7" s="229" t="s">
        <v>0</v>
      </c>
      <c r="AM7" s="229" t="s">
        <v>0</v>
      </c>
      <c r="AN7" s="229" t="s">
        <v>0</v>
      </c>
      <c r="AO7" s="229" t="s">
        <v>0</v>
      </c>
      <c r="AP7" s="229" t="s">
        <v>0</v>
      </c>
      <c r="AQ7" s="229" t="s">
        <v>0</v>
      </c>
      <c r="AR7" s="229" t="s">
        <v>0</v>
      </c>
      <c r="AS7" s="229" t="s">
        <v>0</v>
      </c>
      <c r="AT7" s="229" t="s">
        <v>0</v>
      </c>
      <c r="AU7" s="229" t="s">
        <v>0</v>
      </c>
      <c r="AV7" s="229" t="s">
        <v>0</v>
      </c>
      <c r="AW7" s="229" t="s">
        <v>0</v>
      </c>
      <c r="AX7" s="229" t="s">
        <v>0</v>
      </c>
      <c r="AY7" s="229" t="s">
        <v>0</v>
      </c>
    </row>
    <row r="8" spans="1:68" s="187" customFormat="1" ht="15.75" customHeight="1" x14ac:dyDescent="0.25">
      <c r="A8" s="423" t="s">
        <v>102</v>
      </c>
      <c r="B8" s="423"/>
      <c r="C8" s="423"/>
      <c r="D8" s="423"/>
      <c r="E8" s="423"/>
      <c r="F8" s="423"/>
      <c r="G8" s="423"/>
      <c r="H8" s="423"/>
      <c r="I8" s="423"/>
      <c r="J8" s="423"/>
      <c r="K8" s="423"/>
      <c r="L8" s="423"/>
      <c r="M8" s="423"/>
      <c r="N8" s="423"/>
      <c r="O8" s="423"/>
      <c r="P8" s="423"/>
    </row>
    <row r="9" spans="1:68" s="187" customFormat="1" ht="15" x14ac:dyDescent="0.25">
      <c r="A9" s="188"/>
      <c r="B9" s="189" t="s">
        <v>103</v>
      </c>
      <c r="C9" s="318"/>
      <c r="D9" s="318"/>
      <c r="E9" s="318"/>
      <c r="F9" s="318"/>
      <c r="G9" s="318"/>
      <c r="H9" s="228"/>
      <c r="I9" s="228"/>
      <c r="J9" s="228"/>
      <c r="K9" s="228"/>
      <c r="L9" s="228"/>
      <c r="M9" s="228"/>
      <c r="N9" s="228"/>
      <c r="O9" s="188"/>
      <c r="P9" s="188"/>
      <c r="AZ9" s="191" t="s">
        <v>0</v>
      </c>
      <c r="BA9" s="191" t="s">
        <v>0</v>
      </c>
      <c r="BB9" s="191" t="s">
        <v>0</v>
      </c>
      <c r="BC9" s="191" t="s">
        <v>0</v>
      </c>
      <c r="BD9" s="191" t="s">
        <v>0</v>
      </c>
    </row>
    <row r="10" spans="1:68" s="187" customFormat="1" ht="12.75" customHeight="1" x14ac:dyDescent="0.25">
      <c r="B10" s="190" t="s">
        <v>104</v>
      </c>
      <c r="C10" s="190"/>
      <c r="D10" s="226"/>
      <c r="E10" s="222">
        <v>1456742</v>
      </c>
      <c r="F10" s="220" t="s">
        <v>105</v>
      </c>
      <c r="H10" s="190"/>
      <c r="I10" s="190"/>
      <c r="J10" s="190"/>
      <c r="K10" s="190"/>
      <c r="L10" s="190"/>
      <c r="M10" s="227"/>
      <c r="N10" s="190"/>
    </row>
    <row r="11" spans="1:68" s="187" customFormat="1" ht="12.75" customHeight="1" x14ac:dyDescent="0.25">
      <c r="B11" s="190" t="s">
        <v>106</v>
      </c>
      <c r="D11" s="226"/>
      <c r="E11" s="222">
        <v>1456742</v>
      </c>
      <c r="F11" s="220" t="s">
        <v>105</v>
      </c>
      <c r="H11" s="190"/>
      <c r="I11" s="190"/>
      <c r="J11" s="190"/>
      <c r="K11" s="190"/>
      <c r="L11" s="190"/>
      <c r="M11" s="227"/>
      <c r="N11" s="190"/>
    </row>
    <row r="12" spans="1:68" s="187" customFormat="1" ht="12.75" customHeight="1" x14ac:dyDescent="0.25">
      <c r="B12" s="190" t="s">
        <v>108</v>
      </c>
      <c r="C12" s="190"/>
      <c r="D12" s="226"/>
      <c r="E12" s="222">
        <v>198791</v>
      </c>
      <c r="F12" s="220" t="s">
        <v>105</v>
      </c>
      <c r="H12" s="190"/>
      <c r="J12" s="190"/>
      <c r="K12" s="190"/>
      <c r="L12" s="190"/>
      <c r="M12" s="225"/>
      <c r="N12" s="224"/>
    </row>
    <row r="13" spans="1:68" s="187" customFormat="1" ht="12.75" customHeight="1" x14ac:dyDescent="0.25">
      <c r="B13" s="190" t="s">
        <v>109</v>
      </c>
      <c r="C13" s="190"/>
      <c r="D13" s="223"/>
      <c r="E13" s="222">
        <v>204.82</v>
      </c>
      <c r="F13" s="220" t="s">
        <v>110</v>
      </c>
      <c r="H13" s="190"/>
      <c r="J13" s="190"/>
      <c r="K13" s="190"/>
      <c r="L13" s="190"/>
      <c r="M13" s="221"/>
      <c r="N13" s="220"/>
    </row>
    <row r="14" spans="1:68" s="187" customFormat="1" ht="15" x14ac:dyDescent="0.25">
      <c r="A14" s="188"/>
      <c r="B14" s="189" t="s">
        <v>111</v>
      </c>
      <c r="C14" s="189"/>
      <c r="D14" s="188"/>
      <c r="E14" s="349" t="s">
        <v>742</v>
      </c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0"/>
      <c r="BE14" s="191" t="s">
        <v>302</v>
      </c>
      <c r="BF14" s="191" t="s">
        <v>0</v>
      </c>
      <c r="BG14" s="191" t="s">
        <v>0</v>
      </c>
      <c r="BH14" s="191" t="s">
        <v>0</v>
      </c>
      <c r="BI14" s="191" t="s">
        <v>0</v>
      </c>
      <c r="BJ14" s="191" t="s">
        <v>0</v>
      </c>
      <c r="BK14" s="191" t="s">
        <v>0</v>
      </c>
      <c r="BL14" s="191" t="s">
        <v>0</v>
      </c>
      <c r="BM14" s="191" t="s">
        <v>0</v>
      </c>
      <c r="BN14" s="191" t="s">
        <v>0</v>
      </c>
      <c r="BO14" s="191" t="s">
        <v>0</v>
      </c>
      <c r="BP14" s="191" t="s">
        <v>0</v>
      </c>
    </row>
    <row r="15" spans="1:68" s="187" customFormat="1" ht="12.75" customHeight="1" x14ac:dyDescent="0.25">
      <c r="A15" s="189"/>
      <c r="B15" s="189"/>
      <c r="C15" s="188"/>
      <c r="D15" s="189"/>
      <c r="E15" s="219"/>
      <c r="F15" s="218"/>
      <c r="G15" s="217"/>
      <c r="H15" s="217"/>
      <c r="I15" s="189"/>
      <c r="J15" s="189"/>
      <c r="K15" s="189"/>
      <c r="L15" s="216"/>
      <c r="M15" s="189"/>
      <c r="N15" s="188"/>
      <c r="O15" s="188"/>
      <c r="P15" s="188"/>
    </row>
    <row r="16" spans="1:68" s="187" customFormat="1" ht="36" customHeight="1" x14ac:dyDescent="0.25">
      <c r="A16" s="424" t="s">
        <v>2</v>
      </c>
      <c r="B16" s="424" t="s">
        <v>3</v>
      </c>
      <c r="C16" s="424" t="s">
        <v>113</v>
      </c>
      <c r="D16" s="424"/>
      <c r="E16" s="424"/>
      <c r="F16" s="424" t="s">
        <v>114</v>
      </c>
      <c r="G16" s="426" t="s">
        <v>115</v>
      </c>
      <c r="H16" s="427"/>
      <c r="I16" s="424" t="s">
        <v>116</v>
      </c>
      <c r="J16" s="424"/>
      <c r="K16" s="424"/>
      <c r="L16" s="424"/>
      <c r="M16" s="424"/>
      <c r="N16" s="424"/>
      <c r="O16" s="424" t="s">
        <v>117</v>
      </c>
      <c r="P16" s="424" t="s">
        <v>118</v>
      </c>
    </row>
    <row r="17" spans="1:72" s="187" customFormat="1" ht="36.75" customHeight="1" x14ac:dyDescent="0.25">
      <c r="A17" s="424"/>
      <c r="B17" s="424"/>
      <c r="C17" s="424"/>
      <c r="D17" s="424"/>
      <c r="E17" s="424"/>
      <c r="F17" s="424"/>
      <c r="G17" s="428" t="s">
        <v>119</v>
      </c>
      <c r="H17" s="428" t="s">
        <v>4</v>
      </c>
      <c r="I17" s="424" t="s">
        <v>119</v>
      </c>
      <c r="J17" s="424" t="s">
        <v>120</v>
      </c>
      <c r="K17" s="425" t="s">
        <v>121</v>
      </c>
      <c r="L17" s="425"/>
      <c r="M17" s="425"/>
      <c r="N17" s="425"/>
      <c r="O17" s="424"/>
      <c r="P17" s="424"/>
    </row>
    <row r="18" spans="1:72" s="187" customFormat="1" ht="15" x14ac:dyDescent="0.25">
      <c r="A18" s="424"/>
      <c r="B18" s="424"/>
      <c r="C18" s="424"/>
      <c r="D18" s="424"/>
      <c r="E18" s="424"/>
      <c r="F18" s="424"/>
      <c r="G18" s="429"/>
      <c r="H18" s="429"/>
      <c r="I18" s="424"/>
      <c r="J18" s="424"/>
      <c r="K18" s="215" t="s">
        <v>122</v>
      </c>
      <c r="L18" s="215" t="s">
        <v>123</v>
      </c>
      <c r="M18" s="215" t="s">
        <v>124</v>
      </c>
      <c r="N18" s="215" t="s">
        <v>125</v>
      </c>
      <c r="O18" s="424"/>
      <c r="P18" s="424"/>
    </row>
    <row r="19" spans="1:72" s="187" customFormat="1" ht="15" x14ac:dyDescent="0.25">
      <c r="A19" s="214">
        <v>1</v>
      </c>
      <c r="B19" s="214">
        <v>2</v>
      </c>
      <c r="C19" s="425">
        <v>3</v>
      </c>
      <c r="D19" s="425"/>
      <c r="E19" s="425"/>
      <c r="F19" s="214">
        <v>4</v>
      </c>
      <c r="G19" s="214">
        <v>5</v>
      </c>
      <c r="H19" s="214">
        <v>6</v>
      </c>
      <c r="I19" s="214">
        <v>7</v>
      </c>
      <c r="J19" s="214">
        <v>8</v>
      </c>
      <c r="K19" s="214">
        <v>9</v>
      </c>
      <c r="L19" s="214">
        <v>10</v>
      </c>
      <c r="M19" s="214">
        <v>11</v>
      </c>
      <c r="N19" s="214">
        <v>12</v>
      </c>
      <c r="O19" s="214">
        <v>13</v>
      </c>
      <c r="P19" s="214">
        <v>14</v>
      </c>
    </row>
    <row r="20" spans="1:72" s="187" customFormat="1" ht="15" x14ac:dyDescent="0.25">
      <c r="A20" s="430" t="s">
        <v>126</v>
      </c>
      <c r="B20" s="430"/>
      <c r="C20" s="430"/>
      <c r="D20" s="430"/>
      <c r="E20" s="430"/>
      <c r="F20" s="430"/>
      <c r="G20" s="430"/>
      <c r="H20" s="430"/>
      <c r="I20" s="430"/>
      <c r="J20" s="430"/>
      <c r="K20" s="430"/>
      <c r="L20" s="430"/>
      <c r="M20" s="430"/>
      <c r="N20" s="430"/>
      <c r="O20" s="430"/>
      <c r="P20" s="430"/>
      <c r="BQ20" s="206" t="s">
        <v>126</v>
      </c>
    </row>
    <row r="21" spans="1:72" s="187" customFormat="1" ht="34.5" x14ac:dyDescent="0.25">
      <c r="A21" s="212" t="s">
        <v>5</v>
      </c>
      <c r="B21" s="213" t="s">
        <v>554</v>
      </c>
      <c r="C21" s="431" t="s">
        <v>553</v>
      </c>
      <c r="D21" s="432"/>
      <c r="E21" s="433"/>
      <c r="F21" s="212" t="s">
        <v>143</v>
      </c>
      <c r="G21" s="211"/>
      <c r="H21" s="233">
        <v>4.4000000000000004</v>
      </c>
      <c r="I21" s="209">
        <v>105600.12</v>
      </c>
      <c r="J21" s="209">
        <v>1146628</v>
      </c>
      <c r="K21" s="209">
        <v>160175</v>
      </c>
      <c r="L21" s="209">
        <v>65302</v>
      </c>
      <c r="M21" s="209">
        <v>38616</v>
      </c>
      <c r="N21" s="209">
        <v>882535</v>
      </c>
      <c r="O21" s="207">
        <v>204.82</v>
      </c>
      <c r="P21" s="207">
        <v>41.05</v>
      </c>
      <c r="BQ21" s="206"/>
      <c r="BR21" s="186" t="s">
        <v>553</v>
      </c>
    </row>
    <row r="22" spans="1:72" s="187" customFormat="1" ht="15" x14ac:dyDescent="0.25">
      <c r="A22" s="420" t="s">
        <v>520</v>
      </c>
      <c r="B22" s="421"/>
      <c r="C22" s="421"/>
      <c r="D22" s="421"/>
      <c r="E22" s="421"/>
      <c r="F22" s="421"/>
      <c r="G22" s="421"/>
      <c r="H22" s="421"/>
      <c r="I22" s="422"/>
      <c r="J22" s="200"/>
      <c r="K22" s="200"/>
      <c r="L22" s="200"/>
      <c r="M22" s="200"/>
      <c r="N22" s="200"/>
      <c r="O22" s="200"/>
      <c r="P22" s="200"/>
      <c r="BQ22" s="206"/>
      <c r="BS22" s="199" t="s">
        <v>520</v>
      </c>
    </row>
    <row r="23" spans="1:72" s="187" customFormat="1" ht="15" x14ac:dyDescent="0.25">
      <c r="A23" s="416" t="s">
        <v>248</v>
      </c>
      <c r="B23" s="417"/>
      <c r="C23" s="417"/>
      <c r="D23" s="417"/>
      <c r="E23" s="417"/>
      <c r="F23" s="417"/>
      <c r="G23" s="417"/>
      <c r="H23" s="417"/>
      <c r="I23" s="419"/>
      <c r="J23" s="205">
        <v>1146628</v>
      </c>
      <c r="K23" s="203"/>
      <c r="L23" s="203"/>
      <c r="M23" s="203"/>
      <c r="N23" s="203"/>
      <c r="O23" s="203"/>
      <c r="P23" s="203"/>
      <c r="BQ23" s="206"/>
      <c r="BS23" s="199"/>
      <c r="BT23" s="186" t="s">
        <v>248</v>
      </c>
    </row>
    <row r="24" spans="1:72" s="187" customFormat="1" ht="15" x14ac:dyDescent="0.25">
      <c r="A24" s="416" t="s">
        <v>249</v>
      </c>
      <c r="B24" s="417"/>
      <c r="C24" s="417"/>
      <c r="D24" s="417"/>
      <c r="E24" s="417"/>
      <c r="F24" s="417"/>
      <c r="G24" s="417"/>
      <c r="H24" s="417"/>
      <c r="I24" s="419"/>
      <c r="J24" s="203"/>
      <c r="K24" s="203"/>
      <c r="L24" s="203"/>
      <c r="M24" s="203"/>
      <c r="N24" s="203"/>
      <c r="O24" s="203"/>
      <c r="P24" s="203"/>
      <c r="BQ24" s="206"/>
      <c r="BS24" s="199"/>
      <c r="BT24" s="186" t="s">
        <v>249</v>
      </c>
    </row>
    <row r="25" spans="1:72" s="187" customFormat="1" ht="15" x14ac:dyDescent="0.25">
      <c r="A25" s="416" t="s">
        <v>250</v>
      </c>
      <c r="B25" s="417"/>
      <c r="C25" s="417"/>
      <c r="D25" s="417"/>
      <c r="E25" s="417"/>
      <c r="F25" s="417"/>
      <c r="G25" s="417"/>
      <c r="H25" s="417"/>
      <c r="I25" s="419"/>
      <c r="J25" s="205">
        <v>160175</v>
      </c>
      <c r="K25" s="203"/>
      <c r="L25" s="203"/>
      <c r="M25" s="203"/>
      <c r="N25" s="203"/>
      <c r="O25" s="203"/>
      <c r="P25" s="203"/>
      <c r="BQ25" s="206"/>
      <c r="BS25" s="199"/>
      <c r="BT25" s="186" t="s">
        <v>250</v>
      </c>
    </row>
    <row r="26" spans="1:72" s="187" customFormat="1" ht="15" x14ac:dyDescent="0.25">
      <c r="A26" s="416" t="s">
        <v>251</v>
      </c>
      <c r="B26" s="417"/>
      <c r="C26" s="417"/>
      <c r="D26" s="417"/>
      <c r="E26" s="417"/>
      <c r="F26" s="417"/>
      <c r="G26" s="417"/>
      <c r="H26" s="417"/>
      <c r="I26" s="419"/>
      <c r="J26" s="205">
        <v>65302</v>
      </c>
      <c r="K26" s="203"/>
      <c r="L26" s="203"/>
      <c r="M26" s="203"/>
      <c r="N26" s="203"/>
      <c r="O26" s="203"/>
      <c r="P26" s="203"/>
      <c r="BQ26" s="206"/>
      <c r="BS26" s="199"/>
      <c r="BT26" s="186" t="s">
        <v>251</v>
      </c>
    </row>
    <row r="27" spans="1:72" s="187" customFormat="1" ht="15" x14ac:dyDescent="0.25">
      <c r="A27" s="416" t="s">
        <v>252</v>
      </c>
      <c r="B27" s="417"/>
      <c r="C27" s="417"/>
      <c r="D27" s="417"/>
      <c r="E27" s="417"/>
      <c r="F27" s="417"/>
      <c r="G27" s="417"/>
      <c r="H27" s="417"/>
      <c r="I27" s="419"/>
      <c r="J27" s="205">
        <v>38616</v>
      </c>
      <c r="K27" s="203"/>
      <c r="L27" s="203"/>
      <c r="M27" s="203"/>
      <c r="N27" s="203"/>
      <c r="O27" s="203"/>
      <c r="P27" s="203"/>
      <c r="BQ27" s="206"/>
      <c r="BS27" s="199"/>
      <c r="BT27" s="186" t="s">
        <v>252</v>
      </c>
    </row>
    <row r="28" spans="1:72" s="187" customFormat="1" ht="15" x14ac:dyDescent="0.25">
      <c r="A28" s="416" t="s">
        <v>253</v>
      </c>
      <c r="B28" s="417"/>
      <c r="C28" s="417"/>
      <c r="D28" s="417"/>
      <c r="E28" s="417"/>
      <c r="F28" s="417"/>
      <c r="G28" s="417"/>
      <c r="H28" s="417"/>
      <c r="I28" s="419"/>
      <c r="J28" s="205">
        <v>882535</v>
      </c>
      <c r="K28" s="203"/>
      <c r="L28" s="203"/>
      <c r="M28" s="203"/>
      <c r="N28" s="203"/>
      <c r="O28" s="203"/>
      <c r="P28" s="203"/>
      <c r="BQ28" s="206"/>
      <c r="BS28" s="199"/>
      <c r="BT28" s="186" t="s">
        <v>253</v>
      </c>
    </row>
    <row r="29" spans="1:72" s="187" customFormat="1" ht="15" x14ac:dyDescent="0.25">
      <c r="A29" s="416" t="s">
        <v>254</v>
      </c>
      <c r="B29" s="417"/>
      <c r="C29" s="417"/>
      <c r="D29" s="417"/>
      <c r="E29" s="417"/>
      <c r="F29" s="417"/>
      <c r="G29" s="417"/>
      <c r="H29" s="417"/>
      <c r="I29" s="419"/>
      <c r="J29" s="205">
        <v>1456742</v>
      </c>
      <c r="K29" s="203"/>
      <c r="L29" s="203"/>
      <c r="M29" s="203"/>
      <c r="N29" s="203"/>
      <c r="O29" s="203"/>
      <c r="P29" s="203"/>
      <c r="BQ29" s="206"/>
      <c r="BS29" s="199"/>
      <c r="BT29" s="186" t="s">
        <v>254</v>
      </c>
    </row>
    <row r="30" spans="1:72" s="187" customFormat="1" ht="15" x14ac:dyDescent="0.25">
      <c r="A30" s="416" t="s">
        <v>249</v>
      </c>
      <c r="B30" s="417"/>
      <c r="C30" s="417"/>
      <c r="D30" s="417"/>
      <c r="E30" s="417"/>
      <c r="F30" s="417"/>
      <c r="G30" s="417"/>
      <c r="H30" s="417"/>
      <c r="I30" s="419"/>
      <c r="J30" s="203"/>
      <c r="K30" s="203"/>
      <c r="L30" s="203"/>
      <c r="M30" s="203"/>
      <c r="N30" s="203"/>
      <c r="O30" s="203"/>
      <c r="P30" s="203"/>
      <c r="BQ30" s="206"/>
      <c r="BS30" s="199"/>
      <c r="BT30" s="186" t="s">
        <v>249</v>
      </c>
    </row>
    <row r="31" spans="1:72" s="187" customFormat="1" ht="15" x14ac:dyDescent="0.25">
      <c r="A31" s="416" t="s">
        <v>255</v>
      </c>
      <c r="B31" s="417"/>
      <c r="C31" s="417"/>
      <c r="D31" s="417"/>
      <c r="E31" s="417"/>
      <c r="F31" s="417"/>
      <c r="G31" s="417"/>
      <c r="H31" s="417"/>
      <c r="I31" s="419"/>
      <c r="J31" s="205">
        <v>160175</v>
      </c>
      <c r="K31" s="203"/>
      <c r="L31" s="203"/>
      <c r="M31" s="203"/>
      <c r="N31" s="203"/>
      <c r="O31" s="203"/>
      <c r="P31" s="203"/>
      <c r="BQ31" s="206"/>
      <c r="BS31" s="199"/>
      <c r="BT31" s="186" t="s">
        <v>255</v>
      </c>
    </row>
    <row r="32" spans="1:72" s="187" customFormat="1" ht="15" x14ac:dyDescent="0.25">
      <c r="A32" s="416" t="s">
        <v>256</v>
      </c>
      <c r="B32" s="417"/>
      <c r="C32" s="417"/>
      <c r="D32" s="417"/>
      <c r="E32" s="417"/>
      <c r="F32" s="417"/>
      <c r="G32" s="417"/>
      <c r="H32" s="417"/>
      <c r="I32" s="419"/>
      <c r="J32" s="205">
        <v>65302</v>
      </c>
      <c r="K32" s="203"/>
      <c r="L32" s="203"/>
      <c r="M32" s="203"/>
      <c r="N32" s="203"/>
      <c r="O32" s="203"/>
      <c r="P32" s="203"/>
      <c r="BQ32" s="206"/>
      <c r="BS32" s="199"/>
      <c r="BT32" s="186" t="s">
        <v>256</v>
      </c>
    </row>
    <row r="33" spans="1:76" s="187" customFormat="1" ht="15" x14ac:dyDescent="0.25">
      <c r="A33" s="416" t="s">
        <v>257</v>
      </c>
      <c r="B33" s="417"/>
      <c r="C33" s="417"/>
      <c r="D33" s="417"/>
      <c r="E33" s="417"/>
      <c r="F33" s="417"/>
      <c r="G33" s="417"/>
      <c r="H33" s="417"/>
      <c r="I33" s="419"/>
      <c r="J33" s="205">
        <v>38616</v>
      </c>
      <c r="K33" s="203"/>
      <c r="L33" s="203"/>
      <c r="M33" s="203"/>
      <c r="N33" s="203"/>
      <c r="O33" s="203"/>
      <c r="P33" s="203"/>
      <c r="BQ33" s="206"/>
      <c r="BS33" s="199"/>
      <c r="BT33" s="186" t="s">
        <v>257</v>
      </c>
    </row>
    <row r="34" spans="1:76" s="187" customFormat="1" ht="15" x14ac:dyDescent="0.25">
      <c r="A34" s="416" t="s">
        <v>258</v>
      </c>
      <c r="B34" s="417"/>
      <c r="C34" s="417"/>
      <c r="D34" s="417"/>
      <c r="E34" s="417"/>
      <c r="F34" s="417"/>
      <c r="G34" s="417"/>
      <c r="H34" s="417"/>
      <c r="I34" s="419"/>
      <c r="J34" s="205">
        <v>882535</v>
      </c>
      <c r="K34" s="203"/>
      <c r="L34" s="203"/>
      <c r="M34" s="203"/>
      <c r="N34" s="203"/>
      <c r="O34" s="203"/>
      <c r="P34" s="203"/>
      <c r="BQ34" s="206"/>
      <c r="BS34" s="199"/>
      <c r="BT34" s="186" t="s">
        <v>258</v>
      </c>
    </row>
    <row r="35" spans="1:76" s="187" customFormat="1" ht="15" x14ac:dyDescent="0.25">
      <c r="A35" s="416" t="s">
        <v>259</v>
      </c>
      <c r="B35" s="417"/>
      <c r="C35" s="417"/>
      <c r="D35" s="417"/>
      <c r="E35" s="417"/>
      <c r="F35" s="417"/>
      <c r="G35" s="417"/>
      <c r="H35" s="417"/>
      <c r="I35" s="419"/>
      <c r="J35" s="205">
        <v>186864</v>
      </c>
      <c r="K35" s="203"/>
      <c r="L35" s="203"/>
      <c r="M35" s="203"/>
      <c r="N35" s="203"/>
      <c r="O35" s="203"/>
      <c r="P35" s="203"/>
      <c r="BQ35" s="206"/>
      <c r="BS35" s="199"/>
      <c r="BT35" s="186" t="s">
        <v>259</v>
      </c>
    </row>
    <row r="36" spans="1:76" s="187" customFormat="1" ht="15" x14ac:dyDescent="0.25">
      <c r="A36" s="416" t="s">
        <v>260</v>
      </c>
      <c r="B36" s="417"/>
      <c r="C36" s="417"/>
      <c r="D36" s="417"/>
      <c r="E36" s="417"/>
      <c r="F36" s="417"/>
      <c r="G36" s="417"/>
      <c r="H36" s="417"/>
      <c r="I36" s="419"/>
      <c r="J36" s="205">
        <v>123250</v>
      </c>
      <c r="K36" s="203"/>
      <c r="L36" s="203"/>
      <c r="M36" s="203"/>
      <c r="N36" s="203"/>
      <c r="O36" s="203"/>
      <c r="P36" s="203"/>
      <c r="BQ36" s="206"/>
      <c r="BS36" s="199"/>
      <c r="BT36" s="186" t="s">
        <v>260</v>
      </c>
    </row>
    <row r="37" spans="1:76" s="187" customFormat="1" ht="15" x14ac:dyDescent="0.25">
      <c r="A37" s="416" t="s">
        <v>263</v>
      </c>
      <c r="B37" s="417"/>
      <c r="C37" s="417"/>
      <c r="D37" s="417"/>
      <c r="E37" s="417"/>
      <c r="F37" s="417"/>
      <c r="G37" s="417"/>
      <c r="H37" s="417"/>
      <c r="I37" s="419"/>
      <c r="J37" s="205">
        <v>198791</v>
      </c>
      <c r="K37" s="203"/>
      <c r="L37" s="203"/>
      <c r="M37" s="203"/>
      <c r="N37" s="203"/>
      <c r="O37" s="203"/>
      <c r="P37" s="203"/>
      <c r="BQ37" s="206"/>
      <c r="BS37" s="199"/>
      <c r="BT37" s="186" t="s">
        <v>263</v>
      </c>
    </row>
    <row r="38" spans="1:76" s="187" customFormat="1" ht="15" x14ac:dyDescent="0.25">
      <c r="A38" s="416" t="s">
        <v>264</v>
      </c>
      <c r="B38" s="417"/>
      <c r="C38" s="417"/>
      <c r="D38" s="417"/>
      <c r="E38" s="417"/>
      <c r="F38" s="417"/>
      <c r="G38" s="417"/>
      <c r="H38" s="417"/>
      <c r="I38" s="419"/>
      <c r="J38" s="205">
        <v>186864</v>
      </c>
      <c r="K38" s="203"/>
      <c r="L38" s="203"/>
      <c r="M38" s="203"/>
      <c r="N38" s="203"/>
      <c r="O38" s="203"/>
      <c r="P38" s="203"/>
      <c r="BQ38" s="206"/>
      <c r="BS38" s="199"/>
      <c r="BT38" s="186" t="s">
        <v>264</v>
      </c>
    </row>
    <row r="39" spans="1:76" s="187" customFormat="1" ht="15" x14ac:dyDescent="0.25">
      <c r="A39" s="416" t="s">
        <v>265</v>
      </c>
      <c r="B39" s="417"/>
      <c r="C39" s="417"/>
      <c r="D39" s="417"/>
      <c r="E39" s="417"/>
      <c r="F39" s="417"/>
      <c r="G39" s="417"/>
      <c r="H39" s="417"/>
      <c r="I39" s="419"/>
      <c r="J39" s="205">
        <v>123250</v>
      </c>
      <c r="K39" s="203"/>
      <c r="L39" s="203"/>
      <c r="M39" s="203"/>
      <c r="N39" s="203"/>
      <c r="O39" s="203"/>
      <c r="P39" s="203"/>
      <c r="BQ39" s="206"/>
      <c r="BS39" s="199"/>
      <c r="BT39" s="186" t="s">
        <v>265</v>
      </c>
    </row>
    <row r="40" spans="1:76" s="187" customFormat="1" ht="15" x14ac:dyDescent="0.25">
      <c r="A40" s="420" t="s">
        <v>519</v>
      </c>
      <c r="B40" s="421"/>
      <c r="C40" s="421"/>
      <c r="D40" s="421"/>
      <c r="E40" s="421"/>
      <c r="F40" s="421"/>
      <c r="G40" s="421"/>
      <c r="H40" s="421"/>
      <c r="I40" s="422"/>
      <c r="J40" s="204">
        <v>1456742</v>
      </c>
      <c r="K40" s="200"/>
      <c r="L40" s="200"/>
      <c r="M40" s="200"/>
      <c r="N40" s="200"/>
      <c r="O40" s="232">
        <v>204.82</v>
      </c>
      <c r="P40" s="231">
        <v>41.052</v>
      </c>
      <c r="BQ40" s="206"/>
      <c r="BS40" s="199"/>
      <c r="BU40" s="199" t="s">
        <v>519</v>
      </c>
    </row>
    <row r="41" spans="1:76" s="187" customFormat="1" ht="15" x14ac:dyDescent="0.25">
      <c r="A41" s="416" t="s">
        <v>267</v>
      </c>
      <c r="B41" s="417"/>
      <c r="C41" s="417"/>
      <c r="D41" s="417"/>
      <c r="E41" s="417"/>
      <c r="F41" s="417"/>
      <c r="G41" s="417"/>
      <c r="H41" s="417"/>
      <c r="I41" s="419"/>
      <c r="J41" s="203"/>
      <c r="K41" s="203"/>
      <c r="L41" s="203"/>
      <c r="M41" s="203"/>
      <c r="N41" s="203"/>
      <c r="O41" s="203"/>
      <c r="P41" s="203"/>
      <c r="BQ41" s="206"/>
      <c r="BS41" s="199"/>
      <c r="BT41" s="186" t="s">
        <v>267</v>
      </c>
      <c r="BU41" s="199"/>
    </row>
    <row r="42" spans="1:76" s="187" customFormat="1" ht="15" x14ac:dyDescent="0.25">
      <c r="A42" s="416" t="s">
        <v>268</v>
      </c>
      <c r="B42" s="417"/>
      <c r="C42" s="417"/>
      <c r="D42" s="417"/>
      <c r="E42" s="417"/>
      <c r="F42" s="417"/>
      <c r="G42" s="417"/>
      <c r="H42" s="202" t="s">
        <v>552</v>
      </c>
      <c r="I42" s="201"/>
      <c r="J42" s="200"/>
      <c r="K42" s="200"/>
      <c r="L42" s="200"/>
      <c r="M42" s="200"/>
      <c r="N42" s="200"/>
      <c r="O42" s="200"/>
      <c r="P42" s="200"/>
      <c r="BQ42" s="206"/>
      <c r="BS42" s="199"/>
      <c r="BU42" s="199"/>
      <c r="BV42" s="186" t="s">
        <v>268</v>
      </c>
    </row>
    <row r="43" spans="1:76" s="187" customFormat="1" ht="15" x14ac:dyDescent="0.25">
      <c r="A43" s="416" t="s">
        <v>270</v>
      </c>
      <c r="B43" s="417"/>
      <c r="C43" s="417"/>
      <c r="D43" s="417"/>
      <c r="E43" s="417"/>
      <c r="F43" s="417"/>
      <c r="G43" s="417"/>
      <c r="H43" s="202" t="s">
        <v>551</v>
      </c>
      <c r="I43" s="201"/>
      <c r="J43" s="200"/>
      <c r="K43" s="200"/>
      <c r="L43" s="200"/>
      <c r="M43" s="200"/>
      <c r="N43" s="200"/>
      <c r="O43" s="200"/>
      <c r="P43" s="200"/>
      <c r="BQ43" s="206"/>
      <c r="BS43" s="199"/>
      <c r="BU43" s="199"/>
      <c r="BV43" s="186" t="s">
        <v>270</v>
      </c>
    </row>
    <row r="44" spans="1:76" s="187" customFormat="1" ht="15" x14ac:dyDescent="0.25">
      <c r="A44" s="420" t="s">
        <v>247</v>
      </c>
      <c r="B44" s="421"/>
      <c r="C44" s="421"/>
      <c r="D44" s="421"/>
      <c r="E44" s="421"/>
      <c r="F44" s="421"/>
      <c r="G44" s="421"/>
      <c r="H44" s="421"/>
      <c r="I44" s="422"/>
      <c r="J44" s="200"/>
      <c r="K44" s="200"/>
      <c r="L44" s="200"/>
      <c r="M44" s="200"/>
      <c r="N44" s="200"/>
      <c r="O44" s="200"/>
      <c r="P44" s="200"/>
      <c r="BW44" s="199" t="s">
        <v>247</v>
      </c>
    </row>
    <row r="45" spans="1:76" s="187" customFormat="1" ht="15" x14ac:dyDescent="0.25">
      <c r="A45" s="416" t="s">
        <v>248</v>
      </c>
      <c r="B45" s="417"/>
      <c r="C45" s="417"/>
      <c r="D45" s="417"/>
      <c r="E45" s="417"/>
      <c r="F45" s="417"/>
      <c r="G45" s="417"/>
      <c r="H45" s="417"/>
      <c r="I45" s="419"/>
      <c r="J45" s="205">
        <v>1146628</v>
      </c>
      <c r="K45" s="203"/>
      <c r="L45" s="203"/>
      <c r="M45" s="203"/>
      <c r="N45" s="203"/>
      <c r="O45" s="203"/>
      <c r="P45" s="203"/>
      <c r="BW45" s="199"/>
      <c r="BX45" s="186" t="s">
        <v>248</v>
      </c>
    </row>
    <row r="46" spans="1:76" s="187" customFormat="1" ht="15" x14ac:dyDescent="0.25">
      <c r="A46" s="416" t="s">
        <v>249</v>
      </c>
      <c r="B46" s="417"/>
      <c r="C46" s="417"/>
      <c r="D46" s="417"/>
      <c r="E46" s="417"/>
      <c r="F46" s="417"/>
      <c r="G46" s="417"/>
      <c r="H46" s="417"/>
      <c r="I46" s="419"/>
      <c r="J46" s="203"/>
      <c r="K46" s="203"/>
      <c r="L46" s="203"/>
      <c r="M46" s="203"/>
      <c r="N46" s="203"/>
      <c r="O46" s="203"/>
      <c r="P46" s="203"/>
      <c r="BW46" s="199"/>
      <c r="BX46" s="186" t="s">
        <v>249</v>
      </c>
    </row>
    <row r="47" spans="1:76" s="187" customFormat="1" ht="15" x14ac:dyDescent="0.25">
      <c r="A47" s="416" t="s">
        <v>250</v>
      </c>
      <c r="B47" s="417"/>
      <c r="C47" s="417"/>
      <c r="D47" s="417"/>
      <c r="E47" s="417"/>
      <c r="F47" s="417"/>
      <c r="G47" s="417"/>
      <c r="H47" s="417"/>
      <c r="I47" s="419"/>
      <c r="J47" s="205">
        <v>160175</v>
      </c>
      <c r="K47" s="203"/>
      <c r="L47" s="203"/>
      <c r="M47" s="203"/>
      <c r="N47" s="203"/>
      <c r="O47" s="203"/>
      <c r="P47" s="203"/>
      <c r="BW47" s="199"/>
      <c r="BX47" s="186" t="s">
        <v>250</v>
      </c>
    </row>
    <row r="48" spans="1:76" s="187" customFormat="1" ht="15" x14ac:dyDescent="0.25">
      <c r="A48" s="416" t="s">
        <v>251</v>
      </c>
      <c r="B48" s="417"/>
      <c r="C48" s="417"/>
      <c r="D48" s="417"/>
      <c r="E48" s="417"/>
      <c r="F48" s="417"/>
      <c r="G48" s="417"/>
      <c r="H48" s="417"/>
      <c r="I48" s="419"/>
      <c r="J48" s="205">
        <v>65302</v>
      </c>
      <c r="K48" s="203"/>
      <c r="L48" s="203"/>
      <c r="M48" s="203"/>
      <c r="N48" s="203"/>
      <c r="O48" s="203"/>
      <c r="P48" s="203"/>
      <c r="BW48" s="199"/>
      <c r="BX48" s="186" t="s">
        <v>251</v>
      </c>
    </row>
    <row r="49" spans="1:78" s="187" customFormat="1" ht="15" x14ac:dyDescent="0.25">
      <c r="A49" s="416" t="s">
        <v>252</v>
      </c>
      <c r="B49" s="417"/>
      <c r="C49" s="417"/>
      <c r="D49" s="417"/>
      <c r="E49" s="417"/>
      <c r="F49" s="417"/>
      <c r="G49" s="417"/>
      <c r="H49" s="417"/>
      <c r="I49" s="419"/>
      <c r="J49" s="205">
        <v>38616</v>
      </c>
      <c r="K49" s="203"/>
      <c r="L49" s="203"/>
      <c r="M49" s="203"/>
      <c r="N49" s="203"/>
      <c r="O49" s="203"/>
      <c r="P49" s="203"/>
      <c r="BW49" s="199"/>
      <c r="BX49" s="186" t="s">
        <v>252</v>
      </c>
    </row>
    <row r="50" spans="1:78" s="187" customFormat="1" ht="15" x14ac:dyDescent="0.25">
      <c r="A50" s="416" t="s">
        <v>253</v>
      </c>
      <c r="B50" s="417"/>
      <c r="C50" s="417"/>
      <c r="D50" s="417"/>
      <c r="E50" s="417"/>
      <c r="F50" s="417"/>
      <c r="G50" s="417"/>
      <c r="H50" s="417"/>
      <c r="I50" s="419"/>
      <c r="J50" s="205">
        <v>882535</v>
      </c>
      <c r="K50" s="203"/>
      <c r="L50" s="203"/>
      <c r="M50" s="203"/>
      <c r="N50" s="203"/>
      <c r="O50" s="203"/>
      <c r="P50" s="203"/>
      <c r="BW50" s="199"/>
      <c r="BX50" s="186" t="s">
        <v>253</v>
      </c>
    </row>
    <row r="51" spans="1:78" s="187" customFormat="1" ht="15" x14ac:dyDescent="0.25">
      <c r="A51" s="416" t="s">
        <v>254</v>
      </c>
      <c r="B51" s="417"/>
      <c r="C51" s="417"/>
      <c r="D51" s="417"/>
      <c r="E51" s="417"/>
      <c r="F51" s="417"/>
      <c r="G51" s="417"/>
      <c r="H51" s="417"/>
      <c r="I51" s="419"/>
      <c r="J51" s="205">
        <v>1456742</v>
      </c>
      <c r="K51" s="203"/>
      <c r="L51" s="203"/>
      <c r="M51" s="203"/>
      <c r="N51" s="203"/>
      <c r="O51" s="203"/>
      <c r="P51" s="203"/>
      <c r="BW51" s="199"/>
      <c r="BX51" s="186" t="s">
        <v>254</v>
      </c>
    </row>
    <row r="52" spans="1:78" s="187" customFormat="1" ht="15" x14ac:dyDescent="0.25">
      <c r="A52" s="416" t="s">
        <v>249</v>
      </c>
      <c r="B52" s="417"/>
      <c r="C52" s="417"/>
      <c r="D52" s="417"/>
      <c r="E52" s="417"/>
      <c r="F52" s="417"/>
      <c r="G52" s="417"/>
      <c r="H52" s="417"/>
      <c r="I52" s="419"/>
      <c r="J52" s="203"/>
      <c r="K52" s="203"/>
      <c r="L52" s="203"/>
      <c r="M52" s="203"/>
      <c r="N52" s="203"/>
      <c r="O52" s="203"/>
      <c r="P52" s="203"/>
      <c r="BW52" s="199"/>
      <c r="BX52" s="186" t="s">
        <v>249</v>
      </c>
    </row>
    <row r="53" spans="1:78" s="187" customFormat="1" ht="15" x14ac:dyDescent="0.25">
      <c r="A53" s="416" t="s">
        <v>255</v>
      </c>
      <c r="B53" s="417"/>
      <c r="C53" s="417"/>
      <c r="D53" s="417"/>
      <c r="E53" s="417"/>
      <c r="F53" s="417"/>
      <c r="G53" s="417"/>
      <c r="H53" s="417"/>
      <c r="I53" s="419"/>
      <c r="J53" s="205">
        <v>160175</v>
      </c>
      <c r="K53" s="203"/>
      <c r="L53" s="203"/>
      <c r="M53" s="203"/>
      <c r="N53" s="203"/>
      <c r="O53" s="203"/>
      <c r="P53" s="203"/>
      <c r="BW53" s="199"/>
      <c r="BX53" s="186" t="s">
        <v>255</v>
      </c>
    </row>
    <row r="54" spans="1:78" s="187" customFormat="1" ht="15" x14ac:dyDescent="0.25">
      <c r="A54" s="416" t="s">
        <v>256</v>
      </c>
      <c r="B54" s="417"/>
      <c r="C54" s="417"/>
      <c r="D54" s="417"/>
      <c r="E54" s="417"/>
      <c r="F54" s="417"/>
      <c r="G54" s="417"/>
      <c r="H54" s="417"/>
      <c r="I54" s="419"/>
      <c r="J54" s="205">
        <v>65302</v>
      </c>
      <c r="K54" s="203"/>
      <c r="L54" s="203"/>
      <c r="M54" s="203"/>
      <c r="N54" s="203"/>
      <c r="O54" s="203"/>
      <c r="P54" s="203"/>
      <c r="BW54" s="199"/>
      <c r="BX54" s="186" t="s">
        <v>256</v>
      </c>
    </row>
    <row r="55" spans="1:78" s="187" customFormat="1" ht="15" x14ac:dyDescent="0.25">
      <c r="A55" s="416" t="s">
        <v>257</v>
      </c>
      <c r="B55" s="417"/>
      <c r="C55" s="417"/>
      <c r="D55" s="417"/>
      <c r="E55" s="417"/>
      <c r="F55" s="417"/>
      <c r="G55" s="417"/>
      <c r="H55" s="417"/>
      <c r="I55" s="419"/>
      <c r="J55" s="205">
        <v>38616</v>
      </c>
      <c r="K55" s="203"/>
      <c r="L55" s="203"/>
      <c r="M55" s="203"/>
      <c r="N55" s="203"/>
      <c r="O55" s="203"/>
      <c r="P55" s="203"/>
      <c r="BW55" s="199"/>
      <c r="BX55" s="186" t="s">
        <v>257</v>
      </c>
    </row>
    <row r="56" spans="1:78" s="187" customFormat="1" ht="15" x14ac:dyDescent="0.25">
      <c r="A56" s="416" t="s">
        <v>258</v>
      </c>
      <c r="B56" s="417"/>
      <c r="C56" s="417"/>
      <c r="D56" s="417"/>
      <c r="E56" s="417"/>
      <c r="F56" s="417"/>
      <c r="G56" s="417"/>
      <c r="H56" s="417"/>
      <c r="I56" s="419"/>
      <c r="J56" s="205">
        <v>882535</v>
      </c>
      <c r="K56" s="203"/>
      <c r="L56" s="203"/>
      <c r="M56" s="203"/>
      <c r="N56" s="203"/>
      <c r="O56" s="203"/>
      <c r="P56" s="203"/>
      <c r="BW56" s="199"/>
      <c r="BX56" s="186" t="s">
        <v>258</v>
      </c>
    </row>
    <row r="57" spans="1:78" s="187" customFormat="1" ht="15" x14ac:dyDescent="0.25">
      <c r="A57" s="416" t="s">
        <v>259</v>
      </c>
      <c r="B57" s="417"/>
      <c r="C57" s="417"/>
      <c r="D57" s="417"/>
      <c r="E57" s="417"/>
      <c r="F57" s="417"/>
      <c r="G57" s="417"/>
      <c r="H57" s="417"/>
      <c r="I57" s="419"/>
      <c r="J57" s="205">
        <v>186864</v>
      </c>
      <c r="K57" s="203"/>
      <c r="L57" s="203"/>
      <c r="M57" s="203"/>
      <c r="N57" s="203"/>
      <c r="O57" s="203"/>
      <c r="P57" s="203"/>
      <c r="BW57" s="199"/>
      <c r="BX57" s="186" t="s">
        <v>259</v>
      </c>
    </row>
    <row r="58" spans="1:78" s="187" customFormat="1" ht="15" x14ac:dyDescent="0.25">
      <c r="A58" s="416" t="s">
        <v>260</v>
      </c>
      <c r="B58" s="417"/>
      <c r="C58" s="417"/>
      <c r="D58" s="417"/>
      <c r="E58" s="417"/>
      <c r="F58" s="417"/>
      <c r="G58" s="417"/>
      <c r="H58" s="417"/>
      <c r="I58" s="419"/>
      <c r="J58" s="205">
        <v>123250</v>
      </c>
      <c r="K58" s="203"/>
      <c r="L58" s="203"/>
      <c r="M58" s="203"/>
      <c r="N58" s="203"/>
      <c r="O58" s="203"/>
      <c r="P58" s="203"/>
      <c r="BW58" s="199"/>
      <c r="BX58" s="186" t="s">
        <v>260</v>
      </c>
    </row>
    <row r="59" spans="1:78" s="187" customFormat="1" ht="15" x14ac:dyDescent="0.25">
      <c r="A59" s="416" t="s">
        <v>263</v>
      </c>
      <c r="B59" s="417"/>
      <c r="C59" s="417"/>
      <c r="D59" s="417"/>
      <c r="E59" s="417"/>
      <c r="F59" s="417"/>
      <c r="G59" s="417"/>
      <c r="H59" s="417"/>
      <c r="I59" s="419"/>
      <c r="J59" s="205">
        <v>198791</v>
      </c>
      <c r="K59" s="203"/>
      <c r="L59" s="203"/>
      <c r="M59" s="203"/>
      <c r="N59" s="203"/>
      <c r="O59" s="203"/>
      <c r="P59" s="203"/>
      <c r="BW59" s="199"/>
      <c r="BX59" s="186" t="s">
        <v>263</v>
      </c>
    </row>
    <row r="60" spans="1:78" s="187" customFormat="1" ht="15" x14ac:dyDescent="0.25">
      <c r="A60" s="416" t="s">
        <v>264</v>
      </c>
      <c r="B60" s="417"/>
      <c r="C60" s="417"/>
      <c r="D60" s="417"/>
      <c r="E60" s="417"/>
      <c r="F60" s="417"/>
      <c r="G60" s="417"/>
      <c r="H60" s="417"/>
      <c r="I60" s="419"/>
      <c r="J60" s="205">
        <v>186864</v>
      </c>
      <c r="K60" s="203"/>
      <c r="L60" s="203"/>
      <c r="M60" s="203"/>
      <c r="N60" s="203"/>
      <c r="O60" s="203"/>
      <c r="P60" s="203"/>
      <c r="BW60" s="199"/>
      <c r="BX60" s="186" t="s">
        <v>264</v>
      </c>
    </row>
    <row r="61" spans="1:78" s="187" customFormat="1" ht="15" x14ac:dyDescent="0.25">
      <c r="A61" s="416" t="s">
        <v>265</v>
      </c>
      <c r="B61" s="417"/>
      <c r="C61" s="417"/>
      <c r="D61" s="417"/>
      <c r="E61" s="417"/>
      <c r="F61" s="417"/>
      <c r="G61" s="417"/>
      <c r="H61" s="417"/>
      <c r="I61" s="419"/>
      <c r="J61" s="205">
        <v>123250</v>
      </c>
      <c r="K61" s="203"/>
      <c r="L61" s="203"/>
      <c r="M61" s="203"/>
      <c r="N61" s="203"/>
      <c r="O61" s="203"/>
      <c r="P61" s="203"/>
      <c r="BW61" s="199"/>
      <c r="BX61" s="186" t="s">
        <v>265</v>
      </c>
    </row>
    <row r="62" spans="1:78" s="187" customFormat="1" ht="15" x14ac:dyDescent="0.25">
      <c r="A62" s="420" t="s">
        <v>266</v>
      </c>
      <c r="B62" s="421"/>
      <c r="C62" s="421"/>
      <c r="D62" s="421"/>
      <c r="E62" s="421"/>
      <c r="F62" s="421"/>
      <c r="G62" s="421"/>
      <c r="H62" s="421"/>
      <c r="I62" s="422"/>
      <c r="J62" s="204">
        <v>1456742</v>
      </c>
      <c r="K62" s="200"/>
      <c r="L62" s="200"/>
      <c r="M62" s="200"/>
      <c r="N62" s="200"/>
      <c r="O62" s="232">
        <v>204.82</v>
      </c>
      <c r="P62" s="231">
        <v>41.052</v>
      </c>
      <c r="BW62" s="199"/>
      <c r="BY62" s="199" t="s">
        <v>266</v>
      </c>
    </row>
    <row r="63" spans="1:78" s="187" customFormat="1" ht="15" x14ac:dyDescent="0.25">
      <c r="A63" s="416" t="s">
        <v>267</v>
      </c>
      <c r="B63" s="417"/>
      <c r="C63" s="417"/>
      <c r="D63" s="417"/>
      <c r="E63" s="417"/>
      <c r="F63" s="417"/>
      <c r="G63" s="417"/>
      <c r="H63" s="417"/>
      <c r="I63" s="419"/>
      <c r="J63" s="203"/>
      <c r="K63" s="203"/>
      <c r="L63" s="203"/>
      <c r="M63" s="203"/>
      <c r="N63" s="203"/>
      <c r="O63" s="203"/>
      <c r="P63" s="203"/>
      <c r="BW63" s="199"/>
      <c r="BX63" s="186" t="s">
        <v>267</v>
      </c>
      <c r="BY63" s="199"/>
    </row>
    <row r="64" spans="1:78" s="187" customFormat="1" ht="15" x14ac:dyDescent="0.25">
      <c r="A64" s="416" t="s">
        <v>268</v>
      </c>
      <c r="B64" s="417"/>
      <c r="C64" s="417"/>
      <c r="D64" s="417"/>
      <c r="E64" s="417"/>
      <c r="F64" s="417"/>
      <c r="G64" s="417"/>
      <c r="H64" s="202" t="s">
        <v>552</v>
      </c>
      <c r="I64" s="201"/>
      <c r="J64" s="200"/>
      <c r="K64" s="200"/>
      <c r="L64" s="200"/>
      <c r="M64" s="200"/>
      <c r="N64" s="200"/>
      <c r="O64" s="200"/>
      <c r="P64" s="200"/>
      <c r="BW64" s="199"/>
      <c r="BY64" s="199"/>
      <c r="BZ64" s="186" t="s">
        <v>268</v>
      </c>
    </row>
    <row r="65" spans="1:78" s="187" customFormat="1" ht="15" x14ac:dyDescent="0.25">
      <c r="A65" s="416" t="s">
        <v>270</v>
      </c>
      <c r="B65" s="417"/>
      <c r="C65" s="417"/>
      <c r="D65" s="417"/>
      <c r="E65" s="417"/>
      <c r="F65" s="417"/>
      <c r="G65" s="417"/>
      <c r="H65" s="202" t="s">
        <v>551</v>
      </c>
      <c r="I65" s="201"/>
      <c r="J65" s="200"/>
      <c r="K65" s="200"/>
      <c r="L65" s="200"/>
      <c r="M65" s="200"/>
      <c r="N65" s="200"/>
      <c r="O65" s="200"/>
      <c r="P65" s="200"/>
      <c r="BW65" s="199"/>
      <c r="BY65" s="199"/>
      <c r="BZ65" s="186" t="s">
        <v>270</v>
      </c>
    </row>
    <row r="66" spans="1:78" s="187" customFormat="1" ht="3" customHeight="1" x14ac:dyDescent="0.25">
      <c r="A66" s="198"/>
      <c r="B66" s="198"/>
      <c r="C66" s="198"/>
      <c r="D66" s="198"/>
      <c r="E66" s="198"/>
      <c r="F66" s="198"/>
      <c r="G66" s="198"/>
      <c r="H66" s="198"/>
      <c r="I66" s="198"/>
      <c r="J66" s="198"/>
      <c r="K66" s="198"/>
      <c r="L66" s="197"/>
      <c r="M66" s="197"/>
      <c r="N66" s="197"/>
      <c r="O66" s="196"/>
      <c r="P66" s="196"/>
    </row>
    <row r="67" spans="1:78" s="187" customFormat="1" ht="53.25" customHeight="1" x14ac:dyDescent="0.25">
      <c r="A67" s="188"/>
      <c r="B67" s="188"/>
      <c r="C67" s="188"/>
      <c r="D67" s="188"/>
      <c r="E67" s="188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</row>
    <row r="68" spans="1:78" s="190" customFormat="1" ht="12.75" customHeight="1" x14ac:dyDescent="0.25">
      <c r="A68" s="418" t="s">
        <v>272</v>
      </c>
      <c r="B68" s="418"/>
      <c r="C68" s="418"/>
      <c r="D68" s="418"/>
      <c r="E68" s="418"/>
      <c r="F68" s="418"/>
      <c r="G68" s="418"/>
      <c r="H68" s="418"/>
      <c r="I68" s="418"/>
      <c r="J68" s="418"/>
      <c r="K68" s="418"/>
      <c r="L68" s="418"/>
      <c r="M68" s="418"/>
      <c r="N68" s="418"/>
      <c r="O68" s="418"/>
      <c r="P68" s="418"/>
      <c r="Q68" s="195"/>
      <c r="R68" s="187"/>
      <c r="S68" s="187"/>
      <c r="T68" s="191"/>
      <c r="U68" s="191"/>
      <c r="V68" s="191"/>
      <c r="W68" s="191"/>
      <c r="X68" s="191"/>
      <c r="Y68" s="191"/>
      <c r="Z68" s="191"/>
      <c r="AA68" s="191"/>
      <c r="AB68" s="191"/>
      <c r="AC68" s="191"/>
      <c r="AD68" s="191"/>
      <c r="AE68" s="191"/>
      <c r="AF68" s="191"/>
      <c r="AG68" s="191"/>
      <c r="AH68" s="191"/>
      <c r="AI68" s="191"/>
      <c r="AJ68" s="191"/>
      <c r="AK68" s="191"/>
      <c r="AL68" s="191"/>
      <c r="AM68" s="191"/>
      <c r="AN68" s="191"/>
      <c r="AO68" s="191"/>
      <c r="AP68" s="191"/>
      <c r="AQ68" s="191"/>
      <c r="AR68" s="191"/>
      <c r="AS68" s="191"/>
      <c r="AT68" s="191"/>
      <c r="AU68" s="191"/>
      <c r="AV68" s="191"/>
      <c r="AW68" s="191"/>
      <c r="AX68" s="191"/>
      <c r="AY68" s="191"/>
      <c r="AZ68" s="191"/>
      <c r="BA68" s="191"/>
      <c r="BB68" s="191"/>
      <c r="BC68" s="191"/>
      <c r="BD68" s="191"/>
      <c r="BE68" s="191"/>
      <c r="BF68" s="191"/>
      <c r="BG68" s="191"/>
      <c r="BH68" s="191"/>
      <c r="BI68" s="191"/>
      <c r="BJ68" s="191"/>
      <c r="BK68" s="191"/>
      <c r="BL68" s="191"/>
      <c r="BM68" s="191"/>
      <c r="BN68" s="191"/>
      <c r="BO68" s="191"/>
      <c r="BP68" s="191"/>
      <c r="BQ68" s="191"/>
      <c r="BR68" s="191"/>
      <c r="BS68" s="191"/>
      <c r="BT68" s="191"/>
      <c r="BU68" s="191"/>
      <c r="BV68" s="191"/>
      <c r="BW68" s="191"/>
      <c r="BX68" s="191"/>
      <c r="BY68" s="191"/>
      <c r="BZ68" s="191"/>
    </row>
    <row r="69" spans="1:78" s="190" customFormat="1" ht="12.75" customHeight="1" x14ac:dyDescent="0.25">
      <c r="A69" s="414" t="s">
        <v>273</v>
      </c>
      <c r="B69" s="414"/>
      <c r="C69" s="414"/>
      <c r="D69" s="414"/>
      <c r="E69" s="414"/>
      <c r="F69" s="414"/>
      <c r="G69" s="414"/>
      <c r="H69" s="414"/>
      <c r="I69" s="414"/>
      <c r="J69" s="414"/>
      <c r="K69" s="414"/>
      <c r="L69" s="414"/>
      <c r="M69" s="414"/>
      <c r="N69" s="414"/>
      <c r="O69" s="414"/>
      <c r="P69" s="414"/>
      <c r="Q69" s="194"/>
      <c r="R69" s="187"/>
      <c r="S69" s="187"/>
      <c r="T69" s="191"/>
      <c r="U69" s="191"/>
      <c r="V69" s="191"/>
      <c r="W69" s="191"/>
      <c r="X69" s="191"/>
      <c r="Y69" s="191"/>
      <c r="Z69" s="191"/>
      <c r="AA69" s="191"/>
      <c r="AB69" s="191"/>
      <c r="AC69" s="191"/>
      <c r="AD69" s="191"/>
      <c r="AE69" s="191"/>
      <c r="AF69" s="191"/>
      <c r="AG69" s="191"/>
      <c r="AH69" s="191"/>
      <c r="AI69" s="191"/>
      <c r="AJ69" s="191"/>
      <c r="AK69" s="191"/>
      <c r="AL69" s="191"/>
      <c r="AM69" s="191"/>
      <c r="AN69" s="191"/>
      <c r="AO69" s="191"/>
      <c r="AP69" s="191"/>
      <c r="AQ69" s="191"/>
      <c r="AR69" s="191"/>
      <c r="AS69" s="191"/>
      <c r="AT69" s="191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91"/>
      <c r="BF69" s="191"/>
      <c r="BG69" s="191"/>
      <c r="BH69" s="191"/>
      <c r="BI69" s="191"/>
      <c r="BJ69" s="191"/>
      <c r="BK69" s="191"/>
      <c r="BL69" s="191"/>
      <c r="BM69" s="191"/>
      <c r="BN69" s="191"/>
      <c r="BO69" s="191"/>
      <c r="BP69" s="191"/>
      <c r="BQ69" s="191"/>
      <c r="BR69" s="191"/>
      <c r="BS69" s="191"/>
      <c r="BT69" s="191"/>
      <c r="BU69" s="191"/>
      <c r="BV69" s="191"/>
      <c r="BW69" s="191"/>
      <c r="BX69" s="191"/>
      <c r="BY69" s="191"/>
      <c r="BZ69" s="191"/>
    </row>
    <row r="70" spans="1:78" s="190" customFormat="1" ht="13.5" customHeight="1" x14ac:dyDescent="0.25">
      <c r="A70" s="189"/>
      <c r="B70" s="189"/>
      <c r="C70" s="189"/>
      <c r="D70" s="189"/>
      <c r="E70" s="189"/>
      <c r="F70" s="189"/>
      <c r="G70" s="189"/>
      <c r="H70" s="193"/>
      <c r="I70" s="192"/>
      <c r="J70" s="192"/>
      <c r="K70" s="192"/>
      <c r="L70" s="189"/>
      <c r="M70" s="189"/>
      <c r="N70" s="189"/>
      <c r="O70" s="189"/>
      <c r="P70" s="189"/>
      <c r="Q70" s="187"/>
      <c r="R70" s="187"/>
      <c r="S70" s="187"/>
      <c r="T70" s="191"/>
      <c r="U70" s="191"/>
      <c r="V70" s="191"/>
      <c r="W70" s="191"/>
      <c r="X70" s="191"/>
      <c r="Y70" s="191"/>
      <c r="Z70" s="191"/>
      <c r="AA70" s="191"/>
      <c r="AB70" s="191"/>
      <c r="AC70" s="191"/>
      <c r="AD70" s="191"/>
      <c r="AE70" s="191"/>
      <c r="AF70" s="191"/>
      <c r="AG70" s="191"/>
      <c r="AH70" s="191"/>
      <c r="AI70" s="191"/>
      <c r="AJ70" s="191"/>
      <c r="AK70" s="191"/>
      <c r="AL70" s="191"/>
      <c r="AM70" s="191"/>
      <c r="AN70" s="191"/>
      <c r="AO70" s="191"/>
      <c r="AP70" s="191"/>
      <c r="AQ70" s="191"/>
      <c r="AR70" s="191"/>
      <c r="AS70" s="191"/>
      <c r="AT70" s="191"/>
      <c r="AU70" s="191"/>
      <c r="AV70" s="191"/>
      <c r="AW70" s="191"/>
      <c r="AX70" s="191"/>
      <c r="AY70" s="191"/>
      <c r="AZ70" s="191"/>
      <c r="BA70" s="191"/>
      <c r="BB70" s="191"/>
      <c r="BC70" s="191"/>
      <c r="BD70" s="191"/>
      <c r="BE70" s="191"/>
      <c r="BF70" s="191"/>
      <c r="BG70" s="191"/>
      <c r="BH70" s="191"/>
      <c r="BI70" s="191"/>
      <c r="BJ70" s="191"/>
      <c r="BK70" s="191"/>
      <c r="BL70" s="191"/>
      <c r="BM70" s="191"/>
      <c r="BN70" s="191"/>
      <c r="BO70" s="191"/>
      <c r="BP70" s="191"/>
      <c r="BQ70" s="191"/>
      <c r="BR70" s="191"/>
      <c r="BS70" s="191"/>
      <c r="BT70" s="191"/>
      <c r="BU70" s="191"/>
      <c r="BV70" s="191"/>
      <c r="BW70" s="191"/>
      <c r="BX70" s="191"/>
      <c r="BY70" s="191"/>
      <c r="BZ70" s="191"/>
    </row>
    <row r="71" spans="1:78" s="190" customFormat="1" ht="12.75" customHeight="1" x14ac:dyDescent="0.25">
      <c r="A71" s="418" t="s">
        <v>274</v>
      </c>
      <c r="B71" s="418"/>
      <c r="C71" s="418"/>
      <c r="D71" s="418"/>
      <c r="E71" s="418"/>
      <c r="F71" s="418"/>
      <c r="G71" s="418"/>
      <c r="H71" s="418"/>
      <c r="I71" s="418"/>
      <c r="J71" s="418"/>
      <c r="K71" s="418"/>
      <c r="L71" s="418"/>
      <c r="M71" s="418"/>
      <c r="N71" s="418"/>
      <c r="O71" s="418"/>
      <c r="P71" s="418"/>
      <c r="Q71" s="195"/>
      <c r="R71" s="187"/>
      <c r="S71" s="187"/>
      <c r="T71" s="191"/>
      <c r="U71" s="191"/>
      <c r="V71" s="191"/>
      <c r="W71" s="191"/>
      <c r="X71" s="191"/>
      <c r="Y71" s="191"/>
      <c r="Z71" s="191"/>
      <c r="AA71" s="191"/>
      <c r="AB71" s="191"/>
      <c r="AC71" s="191"/>
      <c r="AD71" s="191"/>
      <c r="AE71" s="191"/>
      <c r="AF71" s="191"/>
      <c r="AG71" s="191"/>
      <c r="AH71" s="191"/>
      <c r="AI71" s="191"/>
      <c r="AJ71" s="191"/>
      <c r="AK71" s="191"/>
      <c r="AL71" s="191"/>
      <c r="AM71" s="191"/>
      <c r="AN71" s="191"/>
      <c r="AO71" s="191"/>
      <c r="AP71" s="191"/>
      <c r="AQ71" s="191"/>
      <c r="AR71" s="191"/>
      <c r="AS71" s="191"/>
      <c r="AT71" s="191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91"/>
      <c r="BF71" s="191"/>
      <c r="BG71" s="191"/>
      <c r="BH71" s="191"/>
      <c r="BI71" s="191"/>
      <c r="BJ71" s="191"/>
      <c r="BK71" s="191"/>
      <c r="BL71" s="191"/>
      <c r="BM71" s="191"/>
      <c r="BN71" s="191"/>
      <c r="BO71" s="191"/>
      <c r="BP71" s="191"/>
      <c r="BQ71" s="191"/>
      <c r="BR71" s="191"/>
      <c r="BS71" s="191"/>
      <c r="BT71" s="191"/>
      <c r="BU71" s="191"/>
      <c r="BV71" s="191"/>
      <c r="BW71" s="191"/>
      <c r="BX71" s="191"/>
      <c r="BY71" s="191"/>
      <c r="BZ71" s="191"/>
    </row>
    <row r="72" spans="1:78" s="190" customFormat="1" ht="12.75" customHeight="1" x14ac:dyDescent="0.25">
      <c r="A72" s="414" t="s">
        <v>273</v>
      </c>
      <c r="B72" s="414"/>
      <c r="C72" s="414"/>
      <c r="D72" s="414"/>
      <c r="E72" s="414"/>
      <c r="F72" s="414"/>
      <c r="G72" s="414"/>
      <c r="H72" s="414"/>
      <c r="I72" s="414"/>
      <c r="J72" s="414"/>
      <c r="K72" s="414"/>
      <c r="L72" s="414"/>
      <c r="M72" s="414"/>
      <c r="N72" s="414"/>
      <c r="O72" s="414"/>
      <c r="P72" s="414"/>
      <c r="Q72" s="194"/>
      <c r="R72" s="187"/>
      <c r="S72" s="187"/>
      <c r="T72" s="191"/>
      <c r="U72" s="191"/>
      <c r="V72" s="191"/>
      <c r="W72" s="191"/>
      <c r="X72" s="191"/>
      <c r="Y72" s="191"/>
      <c r="Z72" s="191"/>
      <c r="AA72" s="191"/>
      <c r="AB72" s="191"/>
      <c r="AC72" s="191"/>
      <c r="AD72" s="191"/>
      <c r="AE72" s="191"/>
      <c r="AF72" s="191"/>
      <c r="AG72" s="191"/>
      <c r="AH72" s="191"/>
      <c r="AI72" s="191"/>
      <c r="AJ72" s="191"/>
      <c r="AK72" s="191"/>
      <c r="AL72" s="191"/>
      <c r="AM72" s="191"/>
      <c r="AN72" s="191"/>
      <c r="AO72" s="191"/>
      <c r="AP72" s="191"/>
      <c r="AQ72" s="191"/>
      <c r="AR72" s="191"/>
      <c r="AS72" s="191"/>
      <c r="AT72" s="191"/>
      <c r="AU72" s="191"/>
      <c r="AV72" s="191"/>
      <c r="AW72" s="191"/>
      <c r="AX72" s="191"/>
      <c r="AY72" s="191"/>
      <c r="AZ72" s="191"/>
      <c r="BA72" s="191"/>
      <c r="BB72" s="191"/>
      <c r="BC72" s="191"/>
      <c r="BD72" s="191"/>
      <c r="BE72" s="191"/>
      <c r="BF72" s="191"/>
      <c r="BG72" s="191"/>
      <c r="BH72" s="191"/>
      <c r="BI72" s="191"/>
      <c r="BJ72" s="191"/>
      <c r="BK72" s="191"/>
      <c r="BL72" s="191"/>
      <c r="BM72" s="191"/>
      <c r="BN72" s="191"/>
      <c r="BO72" s="191"/>
      <c r="BP72" s="191"/>
      <c r="BQ72" s="191"/>
      <c r="BR72" s="191"/>
      <c r="BS72" s="191"/>
      <c r="BT72" s="191"/>
      <c r="BU72" s="191"/>
      <c r="BV72" s="191"/>
      <c r="BW72" s="191"/>
      <c r="BX72" s="191"/>
      <c r="BY72" s="191"/>
      <c r="BZ72" s="191"/>
    </row>
    <row r="73" spans="1:78" s="190" customFormat="1" ht="13.5" customHeight="1" x14ac:dyDescent="0.25">
      <c r="A73" s="189"/>
      <c r="B73" s="189"/>
      <c r="C73" s="189"/>
      <c r="D73" s="189"/>
      <c r="E73" s="189"/>
      <c r="F73" s="189"/>
      <c r="G73" s="189"/>
      <c r="H73" s="193"/>
      <c r="I73" s="192"/>
      <c r="J73" s="192"/>
      <c r="K73" s="192"/>
      <c r="L73" s="189"/>
      <c r="M73" s="189"/>
      <c r="N73" s="189"/>
      <c r="O73" s="189"/>
      <c r="P73" s="189"/>
      <c r="Q73" s="187"/>
      <c r="R73" s="187"/>
      <c r="S73" s="187"/>
      <c r="T73" s="191"/>
      <c r="U73" s="191"/>
      <c r="V73" s="191"/>
      <c r="W73" s="191"/>
      <c r="X73" s="191"/>
      <c r="Y73" s="191"/>
      <c r="Z73" s="191"/>
      <c r="AA73" s="191"/>
      <c r="AB73" s="191"/>
      <c r="AC73" s="191"/>
      <c r="AD73" s="191"/>
      <c r="AE73" s="191"/>
      <c r="AF73" s="191"/>
      <c r="AG73" s="191"/>
      <c r="AH73" s="191"/>
      <c r="AI73" s="191"/>
      <c r="AJ73" s="191"/>
      <c r="AK73" s="191"/>
      <c r="AL73" s="191"/>
      <c r="AM73" s="191"/>
      <c r="AN73" s="191"/>
      <c r="AO73" s="191"/>
      <c r="AP73" s="191"/>
      <c r="AQ73" s="191"/>
      <c r="AR73" s="191"/>
      <c r="AS73" s="191"/>
      <c r="AT73" s="191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91"/>
      <c r="BF73" s="191"/>
      <c r="BG73" s="191"/>
      <c r="BH73" s="191"/>
      <c r="BI73" s="191"/>
      <c r="BJ73" s="191"/>
      <c r="BK73" s="191"/>
      <c r="BL73" s="191"/>
      <c r="BM73" s="191"/>
      <c r="BN73" s="191"/>
      <c r="BO73" s="191"/>
      <c r="BP73" s="191"/>
      <c r="BQ73" s="191"/>
      <c r="BR73" s="191"/>
      <c r="BS73" s="191"/>
      <c r="BT73" s="191"/>
      <c r="BU73" s="191"/>
      <c r="BV73" s="191"/>
      <c r="BW73" s="191"/>
      <c r="BX73" s="191"/>
      <c r="BY73" s="191"/>
      <c r="BZ73" s="191"/>
    </row>
    <row r="74" spans="1:78" s="187" customFormat="1" ht="15" x14ac:dyDescent="0.25">
      <c r="A74" s="188"/>
      <c r="B74" s="188"/>
      <c r="C74" s="188"/>
      <c r="D74" s="188"/>
      <c r="E74" s="188"/>
      <c r="F74" s="188"/>
      <c r="G74" s="188"/>
      <c r="H74" s="189"/>
      <c r="I74" s="415"/>
      <c r="J74" s="415"/>
      <c r="K74" s="415"/>
      <c r="L74" s="188"/>
      <c r="M74" s="188"/>
      <c r="N74" s="188"/>
      <c r="O74" s="188"/>
      <c r="P74" s="188"/>
    </row>
    <row r="75" spans="1:78" s="187" customFormat="1" ht="15" x14ac:dyDescent="0.25">
      <c r="A75" s="188"/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</row>
    <row r="76" spans="1:78" s="187" customFormat="1" ht="15" x14ac:dyDescent="0.25">
      <c r="A76" s="188"/>
      <c r="B76" s="188"/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</row>
  </sheetData>
  <mergeCells count="73">
    <mergeCell ref="A2:P2"/>
    <mergeCell ref="A3:P3"/>
    <mergeCell ref="A5:P5"/>
    <mergeCell ref="A6:P6"/>
    <mergeCell ref="A7:P7"/>
    <mergeCell ref="C19:E19"/>
    <mergeCell ref="A20:P20"/>
    <mergeCell ref="C21:E21"/>
    <mergeCell ref="A22:I22"/>
    <mergeCell ref="A23:I23"/>
    <mergeCell ref="A8:P8"/>
    <mergeCell ref="C9:G9"/>
    <mergeCell ref="E14:P14"/>
    <mergeCell ref="A16:A18"/>
    <mergeCell ref="B16:B18"/>
    <mergeCell ref="K17:N17"/>
    <mergeCell ref="C16:E18"/>
    <mergeCell ref="F16:F18"/>
    <mergeCell ref="G16:H16"/>
    <mergeCell ref="I16:N16"/>
    <mergeCell ref="O16:O18"/>
    <mergeCell ref="P16:P18"/>
    <mergeCell ref="G17:G18"/>
    <mergeCell ref="H17:H18"/>
    <mergeCell ref="I17:I18"/>
    <mergeCell ref="J17:J18"/>
    <mergeCell ref="A29:I29"/>
    <mergeCell ref="A30:I30"/>
    <mergeCell ref="A31:I31"/>
    <mergeCell ref="A32:I32"/>
    <mergeCell ref="A33:I33"/>
    <mergeCell ref="A24:I24"/>
    <mergeCell ref="A25:I25"/>
    <mergeCell ref="A26:I26"/>
    <mergeCell ref="A27:I27"/>
    <mergeCell ref="A28:I28"/>
    <mergeCell ref="A39:I39"/>
    <mergeCell ref="A40:I40"/>
    <mergeCell ref="A41:I41"/>
    <mergeCell ref="A42:G42"/>
    <mergeCell ref="A43:G43"/>
    <mergeCell ref="A34:I34"/>
    <mergeCell ref="A35:I35"/>
    <mergeCell ref="A36:I36"/>
    <mergeCell ref="A37:I37"/>
    <mergeCell ref="A38:I38"/>
    <mergeCell ref="A49:I49"/>
    <mergeCell ref="A50:I50"/>
    <mergeCell ref="A51:I51"/>
    <mergeCell ref="A52:I52"/>
    <mergeCell ref="A53:I53"/>
    <mergeCell ref="A44:I44"/>
    <mergeCell ref="A45:I45"/>
    <mergeCell ref="A46:I46"/>
    <mergeCell ref="A47:I47"/>
    <mergeCell ref="A48:I48"/>
    <mergeCell ref="A59:I59"/>
    <mergeCell ref="A60:I60"/>
    <mergeCell ref="A61:I61"/>
    <mergeCell ref="A62:I62"/>
    <mergeCell ref="A63:I63"/>
    <mergeCell ref="A54:I54"/>
    <mergeCell ref="A55:I55"/>
    <mergeCell ref="A56:I56"/>
    <mergeCell ref="A57:I57"/>
    <mergeCell ref="A58:I58"/>
    <mergeCell ref="A72:P72"/>
    <mergeCell ref="I74:K74"/>
    <mergeCell ref="A64:G64"/>
    <mergeCell ref="A65:G65"/>
    <mergeCell ref="A68:P68"/>
    <mergeCell ref="A69:P69"/>
    <mergeCell ref="A71:P71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X154"/>
  <sheetViews>
    <sheetView workbookViewId="0">
      <selection activeCell="A2" sqref="A2:P2"/>
    </sheetView>
  </sheetViews>
  <sheetFormatPr defaultColWidth="9.140625" defaultRowHeight="11.25" customHeight="1" x14ac:dyDescent="0.2"/>
  <cols>
    <col min="1" max="1" width="9" style="184" customWidth="1"/>
    <col min="2" max="2" width="20.140625" style="184" customWidth="1"/>
    <col min="3" max="4" width="10.42578125" style="184" customWidth="1"/>
    <col min="5" max="5" width="13.28515625" style="184" customWidth="1"/>
    <col min="6" max="6" width="8.5703125" style="184" customWidth="1"/>
    <col min="7" max="7" width="9.42578125" style="184" customWidth="1"/>
    <col min="8" max="8" width="10.140625" style="184" customWidth="1"/>
    <col min="9" max="9" width="11.85546875" style="184" customWidth="1"/>
    <col min="10" max="10" width="12.140625" style="184" customWidth="1"/>
    <col min="11" max="14" width="10.7109375" style="184" customWidth="1"/>
    <col min="15" max="16" width="11" style="184" customWidth="1"/>
    <col min="17" max="19" width="8.7109375" style="184" customWidth="1"/>
    <col min="20" max="51" width="180.28515625" style="161" hidden="1" customWidth="1"/>
    <col min="52" max="56" width="52.140625" style="161" hidden="1" customWidth="1"/>
    <col min="57" max="68" width="130.28515625" style="161" hidden="1" customWidth="1"/>
    <col min="69" max="70" width="180.28515625" style="161" hidden="1" customWidth="1"/>
    <col min="71" max="71" width="34.140625" style="161" hidden="1" customWidth="1"/>
    <col min="72" max="75" width="103.28515625" style="161" hidden="1" customWidth="1"/>
    <col min="76" max="76" width="81.28515625" style="161" hidden="1" customWidth="1"/>
    <col min="77" max="16384" width="9.140625" style="184"/>
  </cols>
  <sheetData>
    <row r="1" spans="1:68" customFormat="1" ht="15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3"/>
      <c r="K1" s="132"/>
      <c r="L1" s="132"/>
      <c r="M1" s="132"/>
      <c r="N1" s="132"/>
      <c r="O1" s="132"/>
      <c r="P1" s="132"/>
    </row>
    <row r="2" spans="1:68" customFormat="1" ht="29.25" customHeight="1" x14ac:dyDescent="0.25">
      <c r="A2" s="343" t="s">
        <v>740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T2" s="85" t="s">
        <v>687</v>
      </c>
      <c r="U2" s="85" t="s">
        <v>0</v>
      </c>
      <c r="V2" s="85" t="s">
        <v>0</v>
      </c>
      <c r="W2" s="85" t="s">
        <v>0</v>
      </c>
      <c r="X2" s="85" t="s">
        <v>0</v>
      </c>
      <c r="Y2" s="85" t="s">
        <v>0</v>
      </c>
      <c r="Z2" s="85" t="s">
        <v>0</v>
      </c>
      <c r="AA2" s="85" t="s">
        <v>0</v>
      </c>
      <c r="AB2" s="85" t="s">
        <v>0</v>
      </c>
      <c r="AC2" s="85" t="s">
        <v>0</v>
      </c>
      <c r="AD2" s="85" t="s">
        <v>0</v>
      </c>
      <c r="AE2" s="85" t="s">
        <v>0</v>
      </c>
      <c r="AF2" s="85" t="s">
        <v>0</v>
      </c>
      <c r="AG2" s="85" t="s">
        <v>0</v>
      </c>
      <c r="AH2" s="85" t="s">
        <v>0</v>
      </c>
      <c r="AI2" s="85" t="s">
        <v>0</v>
      </c>
    </row>
    <row r="3" spans="1:68" customFormat="1" ht="15" x14ac:dyDescent="0.25">
      <c r="A3" s="377" t="s">
        <v>1</v>
      </c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7"/>
      <c r="P3" s="377"/>
    </row>
    <row r="4" spans="1:68" customFormat="1" ht="15" x14ac:dyDescent="0.25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</row>
    <row r="5" spans="1:68" customFormat="1" ht="28.5" customHeight="1" x14ac:dyDescent="0.25">
      <c r="A5" s="378" t="s">
        <v>686</v>
      </c>
      <c r="B5" s="378"/>
      <c r="C5" s="378"/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</row>
    <row r="6" spans="1:68" customFormat="1" ht="21" customHeight="1" x14ac:dyDescent="0.25">
      <c r="A6" s="379" t="s">
        <v>101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</row>
    <row r="7" spans="1:68" customFormat="1" ht="15" x14ac:dyDescent="0.25">
      <c r="A7" s="346" t="s">
        <v>685</v>
      </c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  <c r="AJ7" s="85" t="s">
        <v>685</v>
      </c>
      <c r="AK7" s="85" t="s">
        <v>0</v>
      </c>
      <c r="AL7" s="85" t="s">
        <v>0</v>
      </c>
      <c r="AM7" s="85" t="s">
        <v>0</v>
      </c>
      <c r="AN7" s="85" t="s">
        <v>0</v>
      </c>
      <c r="AO7" s="85" t="s">
        <v>0</v>
      </c>
      <c r="AP7" s="85" t="s">
        <v>0</v>
      </c>
      <c r="AQ7" s="85" t="s">
        <v>0</v>
      </c>
      <c r="AR7" s="85" t="s">
        <v>0</v>
      </c>
      <c r="AS7" s="85" t="s">
        <v>0</v>
      </c>
      <c r="AT7" s="85" t="s">
        <v>0</v>
      </c>
      <c r="AU7" s="85" t="s">
        <v>0</v>
      </c>
      <c r="AV7" s="85" t="s">
        <v>0</v>
      </c>
      <c r="AW7" s="85" t="s">
        <v>0</v>
      </c>
      <c r="AX7" s="85" t="s">
        <v>0</v>
      </c>
      <c r="AY7" s="85" t="s">
        <v>0</v>
      </c>
    </row>
    <row r="8" spans="1:68" customFormat="1" ht="15.75" customHeight="1" x14ac:dyDescent="0.25">
      <c r="A8" s="379" t="s">
        <v>102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</row>
    <row r="9" spans="1:68" customFormat="1" ht="15" x14ac:dyDescent="0.25">
      <c r="A9" s="132"/>
      <c r="B9" s="136" t="s">
        <v>103</v>
      </c>
      <c r="C9" s="380"/>
      <c r="D9" s="380"/>
      <c r="E9" s="380"/>
      <c r="F9" s="380"/>
      <c r="G9" s="380"/>
      <c r="H9" s="137"/>
      <c r="I9" s="137"/>
      <c r="J9" s="137"/>
      <c r="K9" s="137"/>
      <c r="L9" s="137"/>
      <c r="M9" s="137"/>
      <c r="N9" s="137"/>
      <c r="O9" s="132"/>
      <c r="P9" s="132"/>
      <c r="AZ9" s="138" t="s">
        <v>0</v>
      </c>
      <c r="BA9" s="138" t="s">
        <v>0</v>
      </c>
      <c r="BB9" s="138" t="s">
        <v>0</v>
      </c>
      <c r="BC9" s="138" t="s">
        <v>0</v>
      </c>
      <c r="BD9" s="138" t="s">
        <v>0</v>
      </c>
    </row>
    <row r="10" spans="1:68" customFormat="1" ht="12.75" customHeight="1" x14ac:dyDescent="0.25">
      <c r="B10" s="139" t="s">
        <v>104</v>
      </c>
      <c r="C10" s="139"/>
      <c r="D10" s="140"/>
      <c r="E10" s="141">
        <v>29578071</v>
      </c>
      <c r="F10" s="142" t="s">
        <v>105</v>
      </c>
      <c r="H10" s="139"/>
      <c r="I10" s="139"/>
      <c r="J10" s="139"/>
      <c r="K10" s="139"/>
      <c r="L10" s="139"/>
      <c r="M10" s="143"/>
      <c r="N10" s="139"/>
    </row>
    <row r="11" spans="1:68" customFormat="1" ht="12.75" customHeight="1" x14ac:dyDescent="0.25">
      <c r="B11" s="139" t="s">
        <v>106</v>
      </c>
      <c r="D11" s="140"/>
      <c r="E11" s="141">
        <v>29377910</v>
      </c>
      <c r="F11" s="142" t="s">
        <v>105</v>
      </c>
      <c r="H11" s="139"/>
      <c r="I11" s="139"/>
      <c r="J11" s="139"/>
      <c r="K11" s="139"/>
      <c r="L11" s="139"/>
      <c r="M11" s="143"/>
      <c r="N11" s="139"/>
    </row>
    <row r="12" spans="1:68" customFormat="1" ht="12.75" customHeight="1" x14ac:dyDescent="0.25">
      <c r="B12" s="139" t="s">
        <v>107</v>
      </c>
      <c r="D12" s="140"/>
      <c r="E12" s="141">
        <v>19680</v>
      </c>
      <c r="F12" s="142" t="s">
        <v>105</v>
      </c>
      <c r="H12" s="139"/>
      <c r="I12" s="139"/>
      <c r="J12" s="139"/>
      <c r="K12" s="139"/>
      <c r="L12" s="139"/>
      <c r="M12" s="143"/>
      <c r="N12" s="139"/>
    </row>
    <row r="13" spans="1:68" customFormat="1" ht="12.75" customHeight="1" x14ac:dyDescent="0.25">
      <c r="B13" s="139" t="s">
        <v>513</v>
      </c>
      <c r="D13" s="140"/>
      <c r="E13" s="141">
        <v>180481</v>
      </c>
      <c r="F13" s="142" t="s">
        <v>105</v>
      </c>
      <c r="H13" s="139"/>
      <c r="I13" s="139"/>
      <c r="J13" s="139"/>
      <c r="K13" s="139"/>
      <c r="L13" s="139"/>
      <c r="M13" s="143"/>
      <c r="N13" s="139"/>
    </row>
    <row r="14" spans="1:68" customFormat="1" ht="12.75" customHeight="1" x14ac:dyDescent="0.25">
      <c r="B14" s="139" t="s">
        <v>108</v>
      </c>
      <c r="C14" s="139"/>
      <c r="D14" s="140"/>
      <c r="E14" s="141">
        <v>5647833</v>
      </c>
      <c r="F14" s="142" t="s">
        <v>105</v>
      </c>
      <c r="H14" s="139"/>
      <c r="J14" s="139"/>
      <c r="K14" s="139"/>
      <c r="L14" s="139"/>
      <c r="M14" s="133"/>
      <c r="N14" s="144"/>
    </row>
    <row r="15" spans="1:68" customFormat="1" ht="12.75" customHeight="1" x14ac:dyDescent="0.25">
      <c r="B15" s="139" t="s">
        <v>109</v>
      </c>
      <c r="C15" s="139"/>
      <c r="D15" s="145"/>
      <c r="E15" s="141">
        <v>6664.28</v>
      </c>
      <c r="F15" s="142" t="s">
        <v>110</v>
      </c>
      <c r="H15" s="139"/>
      <c r="J15" s="139"/>
      <c r="K15" s="139"/>
      <c r="L15" s="139"/>
      <c r="M15" s="146"/>
      <c r="N15" s="142"/>
    </row>
    <row r="16" spans="1:68" customFormat="1" ht="15" customHeight="1" x14ac:dyDescent="0.25">
      <c r="A16" s="132"/>
      <c r="B16" s="136" t="s">
        <v>111</v>
      </c>
      <c r="C16" s="136"/>
      <c r="D16" s="132"/>
      <c r="E16" s="349" t="s">
        <v>741</v>
      </c>
      <c r="F16" s="349"/>
      <c r="G16" s="349"/>
      <c r="H16" s="349"/>
      <c r="I16" s="349"/>
      <c r="J16" s="349"/>
      <c r="K16" s="349"/>
      <c r="L16" s="349"/>
      <c r="M16" s="349"/>
      <c r="N16" s="349"/>
      <c r="O16" s="349"/>
      <c r="P16" s="349"/>
      <c r="BE16" s="138" t="s">
        <v>0</v>
      </c>
      <c r="BF16" s="138" t="s">
        <v>0</v>
      </c>
      <c r="BG16" s="138" t="s">
        <v>0</v>
      </c>
      <c r="BH16" s="138" t="s">
        <v>0</v>
      </c>
      <c r="BI16" s="138" t="s">
        <v>0</v>
      </c>
      <c r="BJ16" s="138" t="s">
        <v>0</v>
      </c>
      <c r="BK16" s="138" t="s">
        <v>0</v>
      </c>
      <c r="BL16" s="138" t="s">
        <v>0</v>
      </c>
      <c r="BM16" s="138" t="s">
        <v>0</v>
      </c>
      <c r="BN16" s="138" t="s">
        <v>0</v>
      </c>
      <c r="BO16" s="138" t="s">
        <v>0</v>
      </c>
      <c r="BP16" s="138" t="s">
        <v>0</v>
      </c>
    </row>
    <row r="17" spans="1:71" customFormat="1" ht="12.75" customHeight="1" x14ac:dyDescent="0.25">
      <c r="A17" s="136"/>
      <c r="B17" s="136"/>
      <c r="C17" s="132"/>
      <c r="D17" s="136"/>
      <c r="E17" s="147"/>
      <c r="F17" s="148"/>
      <c r="G17" s="149"/>
      <c r="H17" s="149"/>
      <c r="I17" s="136"/>
      <c r="J17" s="136"/>
      <c r="K17" s="136"/>
      <c r="L17" s="150"/>
      <c r="M17" s="136"/>
      <c r="N17" s="132"/>
      <c r="O17" s="132"/>
      <c r="P17" s="132"/>
    </row>
    <row r="18" spans="1:71" customFormat="1" ht="36" customHeight="1" x14ac:dyDescent="0.25">
      <c r="A18" s="351" t="s">
        <v>2</v>
      </c>
      <c r="B18" s="351" t="s">
        <v>3</v>
      </c>
      <c r="C18" s="351" t="s">
        <v>113</v>
      </c>
      <c r="D18" s="351"/>
      <c r="E18" s="351"/>
      <c r="F18" s="351" t="s">
        <v>114</v>
      </c>
      <c r="G18" s="352" t="s">
        <v>115</v>
      </c>
      <c r="H18" s="353"/>
      <c r="I18" s="351" t="s">
        <v>116</v>
      </c>
      <c r="J18" s="351"/>
      <c r="K18" s="351"/>
      <c r="L18" s="351"/>
      <c r="M18" s="351"/>
      <c r="N18" s="351"/>
      <c r="O18" s="351" t="s">
        <v>117</v>
      </c>
      <c r="P18" s="351" t="s">
        <v>118</v>
      </c>
    </row>
    <row r="19" spans="1:71" customFormat="1" ht="36.75" customHeight="1" x14ac:dyDescent="0.25">
      <c r="A19" s="351"/>
      <c r="B19" s="351"/>
      <c r="C19" s="351"/>
      <c r="D19" s="351"/>
      <c r="E19" s="351"/>
      <c r="F19" s="351"/>
      <c r="G19" s="354" t="s">
        <v>119</v>
      </c>
      <c r="H19" s="354" t="s">
        <v>4</v>
      </c>
      <c r="I19" s="351" t="s">
        <v>119</v>
      </c>
      <c r="J19" s="351" t="s">
        <v>120</v>
      </c>
      <c r="K19" s="347" t="s">
        <v>121</v>
      </c>
      <c r="L19" s="347"/>
      <c r="M19" s="347"/>
      <c r="N19" s="347"/>
      <c r="O19" s="351"/>
      <c r="P19" s="351"/>
    </row>
    <row r="20" spans="1:71" customFormat="1" ht="15" x14ac:dyDescent="0.25">
      <c r="A20" s="351"/>
      <c r="B20" s="351"/>
      <c r="C20" s="351"/>
      <c r="D20" s="351"/>
      <c r="E20" s="351"/>
      <c r="F20" s="351"/>
      <c r="G20" s="355"/>
      <c r="H20" s="355"/>
      <c r="I20" s="351"/>
      <c r="J20" s="351"/>
      <c r="K20" s="104" t="s">
        <v>122</v>
      </c>
      <c r="L20" s="104" t="s">
        <v>123</v>
      </c>
      <c r="M20" s="104" t="s">
        <v>124</v>
      </c>
      <c r="N20" s="104" t="s">
        <v>125</v>
      </c>
      <c r="O20" s="351"/>
      <c r="P20" s="351"/>
    </row>
    <row r="21" spans="1:71" customFormat="1" ht="15" x14ac:dyDescent="0.25">
      <c r="A21" s="103">
        <v>1</v>
      </c>
      <c r="B21" s="103">
        <v>2</v>
      </c>
      <c r="C21" s="347">
        <v>3</v>
      </c>
      <c r="D21" s="347"/>
      <c r="E21" s="347"/>
      <c r="F21" s="103">
        <v>4</v>
      </c>
      <c r="G21" s="103">
        <v>5</v>
      </c>
      <c r="H21" s="103">
        <v>6</v>
      </c>
      <c r="I21" s="103">
        <v>7</v>
      </c>
      <c r="J21" s="103">
        <v>8</v>
      </c>
      <c r="K21" s="103">
        <v>9</v>
      </c>
      <c r="L21" s="103">
        <v>10</v>
      </c>
      <c r="M21" s="103">
        <v>11</v>
      </c>
      <c r="N21" s="103">
        <v>12</v>
      </c>
      <c r="O21" s="103">
        <v>13</v>
      </c>
      <c r="P21" s="103">
        <v>14</v>
      </c>
    </row>
    <row r="22" spans="1:71" customFormat="1" ht="15" x14ac:dyDescent="0.25">
      <c r="A22" s="359" t="s">
        <v>713</v>
      </c>
      <c r="B22" s="359"/>
      <c r="C22" s="359"/>
      <c r="D22" s="359"/>
      <c r="E22" s="359"/>
      <c r="F22" s="359"/>
      <c r="G22" s="359"/>
      <c r="H22" s="359"/>
      <c r="I22" s="359"/>
      <c r="J22" s="359"/>
      <c r="K22" s="359"/>
      <c r="L22" s="359"/>
      <c r="M22" s="359"/>
      <c r="N22" s="359"/>
      <c r="O22" s="359"/>
      <c r="P22" s="359"/>
      <c r="BQ22" s="105" t="s">
        <v>713</v>
      </c>
    </row>
    <row r="23" spans="1:71" customFormat="1" ht="15" x14ac:dyDescent="0.25">
      <c r="A23" s="381" t="s">
        <v>512</v>
      </c>
      <c r="B23" s="381"/>
      <c r="C23" s="381"/>
      <c r="D23" s="381"/>
      <c r="E23" s="381"/>
      <c r="F23" s="381"/>
      <c r="G23" s="381"/>
      <c r="H23" s="381"/>
      <c r="I23" s="381"/>
      <c r="J23" s="381"/>
      <c r="K23" s="381"/>
      <c r="L23" s="381"/>
      <c r="M23" s="381"/>
      <c r="N23" s="381"/>
      <c r="O23" s="381"/>
      <c r="P23" s="381"/>
      <c r="BQ23" s="105"/>
      <c r="BR23" s="239" t="s">
        <v>512</v>
      </c>
    </row>
    <row r="24" spans="1:71" customFormat="1" ht="45.75" x14ac:dyDescent="0.25">
      <c r="A24" s="154" t="s">
        <v>5</v>
      </c>
      <c r="B24" s="155" t="s">
        <v>684</v>
      </c>
      <c r="C24" s="374" t="s">
        <v>683</v>
      </c>
      <c r="D24" s="375"/>
      <c r="E24" s="376"/>
      <c r="F24" s="154" t="s">
        <v>129</v>
      </c>
      <c r="G24" s="156"/>
      <c r="H24" s="167">
        <v>7.4999999999999997E-2</v>
      </c>
      <c r="I24" s="158">
        <v>129289.38</v>
      </c>
      <c r="J24" s="158">
        <v>16870</v>
      </c>
      <c r="K24" s="158">
        <v>1558</v>
      </c>
      <c r="L24" s="158">
        <v>8138</v>
      </c>
      <c r="M24" s="158">
        <v>7174</v>
      </c>
      <c r="N24" s="159"/>
      <c r="O24" s="164">
        <v>2.2999999999999998</v>
      </c>
      <c r="P24" s="160">
        <v>7.29</v>
      </c>
      <c r="BQ24" s="105"/>
      <c r="BR24" s="239"/>
      <c r="BS24" s="161" t="s">
        <v>683</v>
      </c>
    </row>
    <row r="25" spans="1:71" customFormat="1" ht="34.5" x14ac:dyDescent="0.25">
      <c r="A25" s="154" t="s">
        <v>6</v>
      </c>
      <c r="B25" s="155" t="s">
        <v>682</v>
      </c>
      <c r="C25" s="374" t="s">
        <v>681</v>
      </c>
      <c r="D25" s="375"/>
      <c r="E25" s="376"/>
      <c r="F25" s="154" t="s">
        <v>154</v>
      </c>
      <c r="G25" s="156"/>
      <c r="H25" s="165">
        <v>7.0000000000000007E-2</v>
      </c>
      <c r="I25" s="158">
        <v>167804.24</v>
      </c>
      <c r="J25" s="158">
        <v>11746</v>
      </c>
      <c r="K25" s="158">
        <v>11746</v>
      </c>
      <c r="L25" s="159"/>
      <c r="M25" s="159"/>
      <c r="N25" s="159"/>
      <c r="O25" s="160">
        <v>17.36</v>
      </c>
      <c r="P25" s="163">
        <v>0</v>
      </c>
      <c r="BQ25" s="105"/>
      <c r="BR25" s="239"/>
      <c r="BS25" s="161" t="s">
        <v>681</v>
      </c>
    </row>
    <row r="26" spans="1:71" customFormat="1" ht="15" x14ac:dyDescent="0.25">
      <c r="A26" s="381" t="s">
        <v>680</v>
      </c>
      <c r="B26" s="381"/>
      <c r="C26" s="381"/>
      <c r="D26" s="381"/>
      <c r="E26" s="381"/>
      <c r="F26" s="381"/>
      <c r="G26" s="381"/>
      <c r="H26" s="381"/>
      <c r="I26" s="381"/>
      <c r="J26" s="381"/>
      <c r="K26" s="381"/>
      <c r="L26" s="381"/>
      <c r="M26" s="381"/>
      <c r="N26" s="381"/>
      <c r="O26" s="381"/>
      <c r="P26" s="381"/>
      <c r="BQ26" s="105"/>
      <c r="BR26" s="239" t="s">
        <v>680</v>
      </c>
    </row>
    <row r="27" spans="1:71" customFormat="1" ht="57" x14ac:dyDescent="0.25">
      <c r="A27" s="154" t="s">
        <v>7</v>
      </c>
      <c r="B27" s="155" t="s">
        <v>679</v>
      </c>
      <c r="C27" s="374" t="s">
        <v>678</v>
      </c>
      <c r="D27" s="375"/>
      <c r="E27" s="376"/>
      <c r="F27" s="154" t="s">
        <v>132</v>
      </c>
      <c r="G27" s="156"/>
      <c r="H27" s="165">
        <v>30.72</v>
      </c>
      <c r="I27" s="158">
        <v>16434.32</v>
      </c>
      <c r="J27" s="158">
        <v>676206</v>
      </c>
      <c r="K27" s="158">
        <v>57293</v>
      </c>
      <c r="L27" s="158">
        <v>100080</v>
      </c>
      <c r="M27" s="158">
        <v>47990</v>
      </c>
      <c r="N27" s="158">
        <v>470843</v>
      </c>
      <c r="O27" s="160">
        <v>71.27</v>
      </c>
      <c r="P27" s="160">
        <v>42.09</v>
      </c>
      <c r="BQ27" s="105"/>
      <c r="BR27" s="239"/>
      <c r="BS27" s="161" t="s">
        <v>678</v>
      </c>
    </row>
    <row r="28" spans="1:71" customFormat="1" ht="23.25" x14ac:dyDescent="0.25">
      <c r="A28" s="154" t="s">
        <v>8</v>
      </c>
      <c r="B28" s="155" t="s">
        <v>130</v>
      </c>
      <c r="C28" s="374" t="s">
        <v>131</v>
      </c>
      <c r="D28" s="375"/>
      <c r="E28" s="376"/>
      <c r="F28" s="154" t="s">
        <v>132</v>
      </c>
      <c r="G28" s="156"/>
      <c r="H28" s="166">
        <v>15.6</v>
      </c>
      <c r="I28" s="158">
        <v>2454.7399999999998</v>
      </c>
      <c r="J28" s="158">
        <v>39338</v>
      </c>
      <c r="K28" s="158">
        <v>9137</v>
      </c>
      <c r="L28" s="158">
        <v>1828</v>
      </c>
      <c r="M28" s="158">
        <v>1044</v>
      </c>
      <c r="N28" s="158">
        <v>27329</v>
      </c>
      <c r="O28" s="160">
        <v>13.26</v>
      </c>
      <c r="P28" s="160">
        <v>1.0900000000000001</v>
      </c>
      <c r="BQ28" s="105"/>
      <c r="BR28" s="239"/>
      <c r="BS28" s="161" t="s">
        <v>131</v>
      </c>
    </row>
    <row r="29" spans="1:71" customFormat="1" ht="34.5" x14ac:dyDescent="0.25">
      <c r="A29" s="154" t="s">
        <v>9</v>
      </c>
      <c r="B29" s="155" t="s">
        <v>677</v>
      </c>
      <c r="C29" s="374" t="s">
        <v>676</v>
      </c>
      <c r="D29" s="375"/>
      <c r="E29" s="376"/>
      <c r="F29" s="154" t="s">
        <v>154</v>
      </c>
      <c r="G29" s="156"/>
      <c r="H29" s="167">
        <v>0.27600000000000002</v>
      </c>
      <c r="I29" s="158">
        <v>1598294.9</v>
      </c>
      <c r="J29" s="158">
        <v>450349</v>
      </c>
      <c r="K29" s="158">
        <v>76173</v>
      </c>
      <c r="L29" s="158">
        <v>11007</v>
      </c>
      <c r="M29" s="158">
        <v>9220</v>
      </c>
      <c r="N29" s="158">
        <v>353949</v>
      </c>
      <c r="O29" s="160">
        <v>99.36</v>
      </c>
      <c r="P29" s="160">
        <v>8.3800000000000008</v>
      </c>
      <c r="BQ29" s="105"/>
      <c r="BR29" s="239"/>
      <c r="BS29" s="161" t="s">
        <v>676</v>
      </c>
    </row>
    <row r="30" spans="1:71" customFormat="1" ht="45.75" x14ac:dyDescent="0.25">
      <c r="A30" s="154" t="s">
        <v>10</v>
      </c>
      <c r="B30" s="155" t="s">
        <v>145</v>
      </c>
      <c r="C30" s="374" t="s">
        <v>146</v>
      </c>
      <c r="D30" s="375"/>
      <c r="E30" s="376"/>
      <c r="F30" s="154" t="s">
        <v>140</v>
      </c>
      <c r="G30" s="156"/>
      <c r="H30" s="166">
        <v>0.8</v>
      </c>
      <c r="I30" s="158">
        <v>257804.28</v>
      </c>
      <c r="J30" s="158">
        <v>206377</v>
      </c>
      <c r="K30" s="158">
        <v>13950</v>
      </c>
      <c r="L30" s="160">
        <v>302</v>
      </c>
      <c r="M30" s="160">
        <v>133</v>
      </c>
      <c r="N30" s="158">
        <v>191992</v>
      </c>
      <c r="O30" s="160">
        <v>16.96</v>
      </c>
      <c r="P30" s="160">
        <v>0.16</v>
      </c>
      <c r="BQ30" s="105"/>
      <c r="BR30" s="239"/>
      <c r="BS30" s="161" t="s">
        <v>146</v>
      </c>
    </row>
    <row r="31" spans="1:71" customFormat="1" ht="34.5" x14ac:dyDescent="0.25">
      <c r="A31" s="154" t="s">
        <v>144</v>
      </c>
      <c r="B31" s="155" t="s">
        <v>675</v>
      </c>
      <c r="C31" s="374" t="s">
        <v>674</v>
      </c>
      <c r="D31" s="375"/>
      <c r="E31" s="376"/>
      <c r="F31" s="154" t="s">
        <v>140</v>
      </c>
      <c r="G31" s="156"/>
      <c r="H31" s="166">
        <v>0.8</v>
      </c>
      <c r="I31" s="158">
        <v>83794.58</v>
      </c>
      <c r="J31" s="158">
        <v>67037</v>
      </c>
      <c r="K31" s="158">
        <v>1806</v>
      </c>
      <c r="L31" s="160">
        <v>1</v>
      </c>
      <c r="M31" s="160">
        <v>1</v>
      </c>
      <c r="N31" s="158">
        <v>65229</v>
      </c>
      <c r="O31" s="160">
        <v>2.5499999999999998</v>
      </c>
      <c r="P31" s="163">
        <v>0</v>
      </c>
      <c r="BQ31" s="105"/>
      <c r="BR31" s="239"/>
      <c r="BS31" s="161" t="s">
        <v>674</v>
      </c>
    </row>
    <row r="32" spans="1:71" customFormat="1" ht="15" x14ac:dyDescent="0.25">
      <c r="A32" s="381" t="s">
        <v>714</v>
      </c>
      <c r="B32" s="381"/>
      <c r="C32" s="381"/>
      <c r="D32" s="381"/>
      <c r="E32" s="381"/>
      <c r="F32" s="381"/>
      <c r="G32" s="381"/>
      <c r="H32" s="381"/>
      <c r="I32" s="381"/>
      <c r="J32" s="381"/>
      <c r="K32" s="381"/>
      <c r="L32" s="381"/>
      <c r="M32" s="381"/>
      <c r="N32" s="381"/>
      <c r="O32" s="381"/>
      <c r="P32" s="381"/>
      <c r="BQ32" s="105"/>
      <c r="BR32" s="239" t="s">
        <v>714</v>
      </c>
    </row>
    <row r="33" spans="1:71" customFormat="1" ht="23.25" x14ac:dyDescent="0.25">
      <c r="A33" s="154" t="s">
        <v>11</v>
      </c>
      <c r="B33" s="155" t="s">
        <v>673</v>
      </c>
      <c r="C33" s="374" t="s">
        <v>672</v>
      </c>
      <c r="D33" s="375"/>
      <c r="E33" s="376"/>
      <c r="F33" s="154" t="s">
        <v>132</v>
      </c>
      <c r="G33" s="156"/>
      <c r="H33" s="162">
        <v>250</v>
      </c>
      <c r="I33" s="158">
        <v>13775.93</v>
      </c>
      <c r="J33" s="158">
        <v>3566893</v>
      </c>
      <c r="K33" s="158">
        <v>828432</v>
      </c>
      <c r="L33" s="158">
        <v>133485</v>
      </c>
      <c r="M33" s="158">
        <v>122911</v>
      </c>
      <c r="N33" s="158">
        <v>2482065</v>
      </c>
      <c r="O33" s="164">
        <v>1107.5</v>
      </c>
      <c r="P33" s="163">
        <v>110</v>
      </c>
      <c r="BQ33" s="105"/>
      <c r="BR33" s="239"/>
      <c r="BS33" s="161" t="s">
        <v>672</v>
      </c>
    </row>
    <row r="34" spans="1:71" customFormat="1" ht="23.25" x14ac:dyDescent="0.25">
      <c r="A34" s="154" t="s">
        <v>12</v>
      </c>
      <c r="B34" s="155" t="s">
        <v>671</v>
      </c>
      <c r="C34" s="374" t="s">
        <v>670</v>
      </c>
      <c r="D34" s="375"/>
      <c r="E34" s="376"/>
      <c r="F34" s="154" t="s">
        <v>162</v>
      </c>
      <c r="G34" s="156"/>
      <c r="H34" s="167">
        <v>4.3289999999999997</v>
      </c>
      <c r="I34" s="158">
        <v>113322.36</v>
      </c>
      <c r="J34" s="158">
        <v>492693</v>
      </c>
      <c r="K34" s="158">
        <v>168233</v>
      </c>
      <c r="L34" s="158">
        <v>2065</v>
      </c>
      <c r="M34" s="158">
        <v>2121</v>
      </c>
      <c r="N34" s="158">
        <v>320274</v>
      </c>
      <c r="O34" s="160">
        <v>244.16</v>
      </c>
      <c r="P34" s="160">
        <v>2.21</v>
      </c>
      <c r="BQ34" s="105"/>
      <c r="BR34" s="239"/>
      <c r="BS34" s="161" t="s">
        <v>670</v>
      </c>
    </row>
    <row r="35" spans="1:71" customFormat="1" ht="23.25" x14ac:dyDescent="0.25">
      <c r="A35" s="154" t="s">
        <v>151</v>
      </c>
      <c r="B35" s="155" t="s">
        <v>669</v>
      </c>
      <c r="C35" s="374" t="s">
        <v>668</v>
      </c>
      <c r="D35" s="375"/>
      <c r="E35" s="376"/>
      <c r="F35" s="154" t="s">
        <v>162</v>
      </c>
      <c r="G35" s="156"/>
      <c r="H35" s="165">
        <v>1.58</v>
      </c>
      <c r="I35" s="158">
        <v>179491.56</v>
      </c>
      <c r="J35" s="158">
        <v>284093</v>
      </c>
      <c r="K35" s="158">
        <v>71961</v>
      </c>
      <c r="L35" s="160">
        <v>689</v>
      </c>
      <c r="M35" s="160">
        <v>497</v>
      </c>
      <c r="N35" s="158">
        <v>210946</v>
      </c>
      <c r="O35" s="160">
        <v>91.64</v>
      </c>
      <c r="P35" s="160">
        <v>0.52</v>
      </c>
      <c r="BQ35" s="105"/>
      <c r="BR35" s="239"/>
      <c r="BS35" s="161" t="s">
        <v>668</v>
      </c>
    </row>
    <row r="36" spans="1:71" customFormat="1" ht="15" x14ac:dyDescent="0.25">
      <c r="A36" s="381" t="s">
        <v>715</v>
      </c>
      <c r="B36" s="381"/>
      <c r="C36" s="381"/>
      <c r="D36" s="381"/>
      <c r="E36" s="381"/>
      <c r="F36" s="381"/>
      <c r="G36" s="381"/>
      <c r="H36" s="381"/>
      <c r="I36" s="381"/>
      <c r="J36" s="381"/>
      <c r="K36" s="381"/>
      <c r="L36" s="381"/>
      <c r="M36" s="381"/>
      <c r="N36" s="381"/>
      <c r="O36" s="381"/>
      <c r="P36" s="381"/>
      <c r="BQ36" s="105"/>
      <c r="BR36" s="239" t="s">
        <v>715</v>
      </c>
    </row>
    <row r="37" spans="1:71" customFormat="1" ht="23.25" x14ac:dyDescent="0.25">
      <c r="A37" s="154" t="s">
        <v>155</v>
      </c>
      <c r="B37" s="155" t="s">
        <v>673</v>
      </c>
      <c r="C37" s="374" t="s">
        <v>672</v>
      </c>
      <c r="D37" s="375"/>
      <c r="E37" s="376"/>
      <c r="F37" s="154" t="s">
        <v>132</v>
      </c>
      <c r="G37" s="156"/>
      <c r="H37" s="162">
        <v>90</v>
      </c>
      <c r="I37" s="158">
        <v>13745.07</v>
      </c>
      <c r="J37" s="158">
        <v>1281305</v>
      </c>
      <c r="K37" s="158">
        <v>298236</v>
      </c>
      <c r="L37" s="158">
        <v>48055</v>
      </c>
      <c r="M37" s="158">
        <v>44248</v>
      </c>
      <c r="N37" s="158">
        <v>890766</v>
      </c>
      <c r="O37" s="164">
        <v>398.7</v>
      </c>
      <c r="P37" s="164">
        <v>39.6</v>
      </c>
      <c r="BQ37" s="105"/>
      <c r="BR37" s="239"/>
      <c r="BS37" s="161" t="s">
        <v>672</v>
      </c>
    </row>
    <row r="38" spans="1:71" customFormat="1" ht="23.25" x14ac:dyDescent="0.25">
      <c r="A38" s="154" t="s">
        <v>159</v>
      </c>
      <c r="B38" s="155" t="s">
        <v>671</v>
      </c>
      <c r="C38" s="374" t="s">
        <v>670</v>
      </c>
      <c r="D38" s="375"/>
      <c r="E38" s="376"/>
      <c r="F38" s="154" t="s">
        <v>162</v>
      </c>
      <c r="G38" s="156"/>
      <c r="H38" s="238">
        <v>1.6396900000000001</v>
      </c>
      <c r="I38" s="158">
        <v>113322.36</v>
      </c>
      <c r="J38" s="158">
        <v>186617</v>
      </c>
      <c r="K38" s="158">
        <v>63721</v>
      </c>
      <c r="L38" s="160">
        <v>783</v>
      </c>
      <c r="M38" s="160">
        <v>803</v>
      </c>
      <c r="N38" s="158">
        <v>121310</v>
      </c>
      <c r="O38" s="160">
        <v>92.48</v>
      </c>
      <c r="P38" s="160">
        <v>0.84</v>
      </c>
      <c r="BQ38" s="105"/>
      <c r="BR38" s="239"/>
      <c r="BS38" s="161" t="s">
        <v>670</v>
      </c>
    </row>
    <row r="39" spans="1:71" customFormat="1" ht="23.25" x14ac:dyDescent="0.25">
      <c r="A39" s="154" t="s">
        <v>163</v>
      </c>
      <c r="B39" s="155" t="s">
        <v>669</v>
      </c>
      <c r="C39" s="374" t="s">
        <v>668</v>
      </c>
      <c r="D39" s="375"/>
      <c r="E39" s="376"/>
      <c r="F39" s="154" t="s">
        <v>162</v>
      </c>
      <c r="G39" s="156"/>
      <c r="H39" s="165">
        <v>0.82</v>
      </c>
      <c r="I39" s="158">
        <v>179491.56</v>
      </c>
      <c r="J39" s="158">
        <v>147440</v>
      </c>
      <c r="K39" s="158">
        <v>37347</v>
      </c>
      <c r="L39" s="160">
        <v>357</v>
      </c>
      <c r="M39" s="160">
        <v>258</v>
      </c>
      <c r="N39" s="158">
        <v>109478</v>
      </c>
      <c r="O39" s="160">
        <v>47.56</v>
      </c>
      <c r="P39" s="160">
        <v>0.27</v>
      </c>
      <c r="BQ39" s="105"/>
      <c r="BR39" s="239"/>
      <c r="BS39" s="161" t="s">
        <v>668</v>
      </c>
    </row>
    <row r="40" spans="1:71" customFormat="1" ht="15" x14ac:dyDescent="0.25">
      <c r="A40" s="154" t="s">
        <v>166</v>
      </c>
      <c r="B40" s="155" t="s">
        <v>467</v>
      </c>
      <c r="C40" s="374" t="s">
        <v>466</v>
      </c>
      <c r="D40" s="375"/>
      <c r="E40" s="376"/>
      <c r="F40" s="154" t="s">
        <v>140</v>
      </c>
      <c r="G40" s="156"/>
      <c r="H40" s="166">
        <v>0.5</v>
      </c>
      <c r="I40" s="158">
        <v>49343.01</v>
      </c>
      <c r="J40" s="158">
        <v>24738</v>
      </c>
      <c r="K40" s="158">
        <v>16295</v>
      </c>
      <c r="L40" s="160">
        <v>116</v>
      </c>
      <c r="M40" s="160">
        <v>66</v>
      </c>
      <c r="N40" s="158">
        <v>8261</v>
      </c>
      <c r="O40" s="163">
        <v>21</v>
      </c>
      <c r="P40" s="160">
        <v>7.0000000000000007E-2</v>
      </c>
      <c r="BQ40" s="105"/>
      <c r="BR40" s="239"/>
      <c r="BS40" s="161" t="s">
        <v>466</v>
      </c>
    </row>
    <row r="41" spans="1:71" customFormat="1" ht="34.5" x14ac:dyDescent="0.25">
      <c r="A41" s="154" t="s">
        <v>170</v>
      </c>
      <c r="B41" s="155" t="s">
        <v>465</v>
      </c>
      <c r="C41" s="374" t="s">
        <v>667</v>
      </c>
      <c r="D41" s="375"/>
      <c r="E41" s="376"/>
      <c r="F41" s="154" t="s">
        <v>140</v>
      </c>
      <c r="G41" s="156"/>
      <c r="H41" s="166">
        <v>0.5</v>
      </c>
      <c r="I41" s="158">
        <v>17361.259999999998</v>
      </c>
      <c r="J41" s="158">
        <v>174224</v>
      </c>
      <c r="K41" s="158">
        <v>93114</v>
      </c>
      <c r="L41" s="158">
        <v>1070</v>
      </c>
      <c r="M41" s="160">
        <v>613</v>
      </c>
      <c r="N41" s="158">
        <v>79427</v>
      </c>
      <c r="O41" s="163">
        <v>120</v>
      </c>
      <c r="P41" s="164">
        <v>0.6</v>
      </c>
      <c r="BQ41" s="105"/>
      <c r="BR41" s="239"/>
      <c r="BS41" s="161" t="s">
        <v>667</v>
      </c>
    </row>
    <row r="42" spans="1:71" customFormat="1" ht="57" x14ac:dyDescent="0.25">
      <c r="A42" s="154" t="s">
        <v>173</v>
      </c>
      <c r="B42" s="155" t="s">
        <v>666</v>
      </c>
      <c r="C42" s="374" t="s">
        <v>665</v>
      </c>
      <c r="D42" s="375"/>
      <c r="E42" s="376"/>
      <c r="F42" s="154" t="s">
        <v>140</v>
      </c>
      <c r="G42" s="156"/>
      <c r="H42" s="165">
        <v>0.63</v>
      </c>
      <c r="I42" s="158">
        <v>227040.95</v>
      </c>
      <c r="J42" s="158">
        <v>143418</v>
      </c>
      <c r="K42" s="158">
        <v>50956</v>
      </c>
      <c r="L42" s="160">
        <v>615</v>
      </c>
      <c r="M42" s="160">
        <v>382</v>
      </c>
      <c r="N42" s="158">
        <v>91465</v>
      </c>
      <c r="O42" s="160">
        <v>64.89</v>
      </c>
      <c r="P42" s="160">
        <v>0.38</v>
      </c>
      <c r="BQ42" s="105"/>
      <c r="BR42" s="239"/>
      <c r="BS42" s="161" t="s">
        <v>665</v>
      </c>
    </row>
    <row r="43" spans="1:71" customFormat="1" ht="15" x14ac:dyDescent="0.25">
      <c r="A43" s="381" t="s">
        <v>716</v>
      </c>
      <c r="B43" s="381"/>
      <c r="C43" s="381"/>
      <c r="D43" s="381"/>
      <c r="E43" s="381"/>
      <c r="F43" s="381"/>
      <c r="G43" s="381"/>
      <c r="H43" s="381"/>
      <c r="I43" s="381"/>
      <c r="J43" s="381"/>
      <c r="K43" s="381"/>
      <c r="L43" s="381"/>
      <c r="M43" s="381"/>
      <c r="N43" s="381"/>
      <c r="O43" s="381"/>
      <c r="P43" s="381"/>
      <c r="BQ43" s="105"/>
      <c r="BR43" s="239" t="s">
        <v>716</v>
      </c>
    </row>
    <row r="44" spans="1:71" customFormat="1" ht="45.75" x14ac:dyDescent="0.25">
      <c r="A44" s="154" t="s">
        <v>176</v>
      </c>
      <c r="B44" s="155" t="s">
        <v>171</v>
      </c>
      <c r="C44" s="374" t="s">
        <v>172</v>
      </c>
      <c r="D44" s="375"/>
      <c r="E44" s="376"/>
      <c r="F44" s="154" t="s">
        <v>140</v>
      </c>
      <c r="G44" s="156"/>
      <c r="H44" s="165">
        <v>7.53</v>
      </c>
      <c r="I44" s="158">
        <v>31893.78</v>
      </c>
      <c r="J44" s="158">
        <v>240724</v>
      </c>
      <c r="K44" s="158">
        <v>86330</v>
      </c>
      <c r="L44" s="160">
        <v>364</v>
      </c>
      <c r="M44" s="160">
        <v>565</v>
      </c>
      <c r="N44" s="158">
        <v>153465</v>
      </c>
      <c r="O44" s="160">
        <v>120.93</v>
      </c>
      <c r="P44" s="164">
        <v>0.6</v>
      </c>
      <c r="BQ44" s="105"/>
      <c r="BR44" s="239"/>
      <c r="BS44" s="161" t="s">
        <v>172</v>
      </c>
    </row>
    <row r="45" spans="1:71" customFormat="1" ht="34.5" x14ac:dyDescent="0.25">
      <c r="A45" s="154" t="s">
        <v>179</v>
      </c>
      <c r="B45" s="155" t="s">
        <v>396</v>
      </c>
      <c r="C45" s="374" t="s">
        <v>395</v>
      </c>
      <c r="D45" s="375"/>
      <c r="E45" s="376"/>
      <c r="F45" s="154" t="s">
        <v>140</v>
      </c>
      <c r="G45" s="156"/>
      <c r="H45" s="165">
        <v>7.53</v>
      </c>
      <c r="I45" s="158">
        <v>56384.79</v>
      </c>
      <c r="J45" s="158">
        <v>427270</v>
      </c>
      <c r="K45" s="158">
        <v>168978</v>
      </c>
      <c r="L45" s="158">
        <v>2804</v>
      </c>
      <c r="M45" s="158">
        <v>2693</v>
      </c>
      <c r="N45" s="158">
        <v>252795</v>
      </c>
      <c r="O45" s="164">
        <v>225.9</v>
      </c>
      <c r="P45" s="160">
        <v>3.24</v>
      </c>
      <c r="BQ45" s="105"/>
      <c r="BR45" s="239"/>
      <c r="BS45" s="161" t="s">
        <v>395</v>
      </c>
    </row>
    <row r="46" spans="1:71" customFormat="1" ht="34.5" x14ac:dyDescent="0.25">
      <c r="A46" s="154" t="s">
        <v>182</v>
      </c>
      <c r="B46" s="155" t="s">
        <v>180</v>
      </c>
      <c r="C46" s="374" t="s">
        <v>181</v>
      </c>
      <c r="D46" s="375"/>
      <c r="E46" s="376"/>
      <c r="F46" s="154" t="s">
        <v>140</v>
      </c>
      <c r="G46" s="156"/>
      <c r="H46" s="165">
        <v>7.53</v>
      </c>
      <c r="I46" s="158">
        <v>227919.16</v>
      </c>
      <c r="J46" s="158">
        <v>1778514</v>
      </c>
      <c r="K46" s="158">
        <v>555823</v>
      </c>
      <c r="L46" s="158">
        <v>319312</v>
      </c>
      <c r="M46" s="158">
        <v>62281</v>
      </c>
      <c r="N46" s="158">
        <v>841098</v>
      </c>
      <c r="O46" s="160">
        <v>707.82</v>
      </c>
      <c r="P46" s="160">
        <v>110.39</v>
      </c>
      <c r="BQ46" s="105"/>
      <c r="BR46" s="239"/>
      <c r="BS46" s="161" t="s">
        <v>181</v>
      </c>
    </row>
    <row r="47" spans="1:71" customFormat="1" ht="34.5" x14ac:dyDescent="0.25">
      <c r="A47" s="154" t="s">
        <v>185</v>
      </c>
      <c r="B47" s="155" t="s">
        <v>664</v>
      </c>
      <c r="C47" s="374" t="s">
        <v>663</v>
      </c>
      <c r="D47" s="375"/>
      <c r="E47" s="376"/>
      <c r="F47" s="154" t="s">
        <v>135</v>
      </c>
      <c r="G47" s="156"/>
      <c r="H47" s="165">
        <v>0.02</v>
      </c>
      <c r="I47" s="158">
        <v>1962743.07</v>
      </c>
      <c r="J47" s="158">
        <v>40056</v>
      </c>
      <c r="K47" s="158">
        <v>1231</v>
      </c>
      <c r="L47" s="160">
        <v>870</v>
      </c>
      <c r="M47" s="160">
        <v>801</v>
      </c>
      <c r="N47" s="158">
        <v>37154</v>
      </c>
      <c r="O47" s="160">
        <v>1.63</v>
      </c>
      <c r="P47" s="160">
        <v>0.72</v>
      </c>
      <c r="BQ47" s="105"/>
      <c r="BR47" s="239"/>
      <c r="BS47" s="161" t="s">
        <v>663</v>
      </c>
    </row>
    <row r="48" spans="1:71" customFormat="1" ht="23.25" x14ac:dyDescent="0.25">
      <c r="A48" s="154" t="s">
        <v>188</v>
      </c>
      <c r="B48" s="155" t="s">
        <v>662</v>
      </c>
      <c r="C48" s="374" t="s">
        <v>661</v>
      </c>
      <c r="D48" s="375"/>
      <c r="E48" s="376"/>
      <c r="F48" s="154" t="s">
        <v>162</v>
      </c>
      <c r="G48" s="156"/>
      <c r="H48" s="167">
        <v>2.069</v>
      </c>
      <c r="I48" s="158">
        <v>163293.35</v>
      </c>
      <c r="J48" s="158">
        <v>338713</v>
      </c>
      <c r="K48" s="158">
        <v>22094</v>
      </c>
      <c r="L48" s="158">
        <v>10331</v>
      </c>
      <c r="M48" s="160">
        <v>859</v>
      </c>
      <c r="N48" s="158">
        <v>305429</v>
      </c>
      <c r="O48" s="160">
        <v>29.17</v>
      </c>
      <c r="P48" s="160">
        <v>3.62</v>
      </c>
      <c r="BQ48" s="105"/>
      <c r="BR48" s="239"/>
      <c r="BS48" s="161" t="s">
        <v>661</v>
      </c>
    </row>
    <row r="49" spans="1:71" customFormat="1" ht="34.5" x14ac:dyDescent="0.25">
      <c r="A49" s="154" t="s">
        <v>191</v>
      </c>
      <c r="B49" s="155" t="s">
        <v>660</v>
      </c>
      <c r="C49" s="374" t="s">
        <v>659</v>
      </c>
      <c r="D49" s="375"/>
      <c r="E49" s="376"/>
      <c r="F49" s="154" t="s">
        <v>140</v>
      </c>
      <c r="G49" s="156"/>
      <c r="H49" s="238">
        <v>0.53942000000000001</v>
      </c>
      <c r="I49" s="158">
        <v>135553.54</v>
      </c>
      <c r="J49" s="158">
        <v>73273</v>
      </c>
      <c r="K49" s="158">
        <v>38731</v>
      </c>
      <c r="L49" s="160">
        <v>158</v>
      </c>
      <c r="M49" s="160">
        <v>152</v>
      </c>
      <c r="N49" s="158">
        <v>34232</v>
      </c>
      <c r="O49" s="160">
        <v>52.43</v>
      </c>
      <c r="P49" s="160">
        <v>0.15</v>
      </c>
      <c r="BQ49" s="105"/>
      <c r="BR49" s="239"/>
      <c r="BS49" s="161" t="s">
        <v>659</v>
      </c>
    </row>
    <row r="50" spans="1:71" customFormat="1" ht="15" x14ac:dyDescent="0.25">
      <c r="A50" s="154" t="s">
        <v>194</v>
      </c>
      <c r="B50" s="155" t="s">
        <v>658</v>
      </c>
      <c r="C50" s="374" t="s">
        <v>657</v>
      </c>
      <c r="D50" s="375"/>
      <c r="E50" s="376"/>
      <c r="F50" s="154" t="s">
        <v>154</v>
      </c>
      <c r="G50" s="156"/>
      <c r="H50" s="157">
        <v>0.20180000000000001</v>
      </c>
      <c r="I50" s="158">
        <v>1567134.22</v>
      </c>
      <c r="J50" s="158">
        <v>332437</v>
      </c>
      <c r="K50" s="158">
        <v>129184</v>
      </c>
      <c r="L50" s="158">
        <v>18656</v>
      </c>
      <c r="M50" s="158">
        <v>16189</v>
      </c>
      <c r="N50" s="158">
        <v>168408</v>
      </c>
      <c r="O50" s="160">
        <v>166.49</v>
      </c>
      <c r="P50" s="160">
        <v>14.55</v>
      </c>
      <c r="BQ50" s="105"/>
      <c r="BR50" s="239"/>
      <c r="BS50" s="161" t="s">
        <v>657</v>
      </c>
    </row>
    <row r="51" spans="1:71" customFormat="1" ht="15" x14ac:dyDescent="0.25">
      <c r="A51" s="381" t="s">
        <v>717</v>
      </c>
      <c r="B51" s="381"/>
      <c r="C51" s="381"/>
      <c r="D51" s="381"/>
      <c r="E51" s="381"/>
      <c r="F51" s="381"/>
      <c r="G51" s="381"/>
      <c r="H51" s="381"/>
      <c r="I51" s="381"/>
      <c r="J51" s="381"/>
      <c r="K51" s="381"/>
      <c r="L51" s="381"/>
      <c r="M51" s="381"/>
      <c r="N51" s="381"/>
      <c r="O51" s="381"/>
      <c r="P51" s="381"/>
      <c r="BQ51" s="105"/>
      <c r="BR51" s="239" t="s">
        <v>717</v>
      </c>
    </row>
    <row r="52" spans="1:71" customFormat="1" ht="15" x14ac:dyDescent="0.25">
      <c r="A52" s="381" t="s">
        <v>656</v>
      </c>
      <c r="B52" s="381"/>
      <c r="C52" s="381"/>
      <c r="D52" s="381"/>
      <c r="E52" s="381"/>
      <c r="F52" s="381"/>
      <c r="G52" s="381"/>
      <c r="H52" s="381"/>
      <c r="I52" s="381"/>
      <c r="J52" s="381"/>
      <c r="K52" s="381"/>
      <c r="L52" s="381"/>
      <c r="M52" s="381"/>
      <c r="N52" s="381"/>
      <c r="O52" s="381"/>
      <c r="P52" s="381"/>
      <c r="BQ52" s="105"/>
      <c r="BR52" s="239" t="s">
        <v>656</v>
      </c>
    </row>
    <row r="53" spans="1:71" customFormat="1" ht="15" x14ac:dyDescent="0.25">
      <c r="A53" s="154" t="s">
        <v>195</v>
      </c>
      <c r="B53" s="155" t="s">
        <v>655</v>
      </c>
      <c r="C53" s="374" t="s">
        <v>654</v>
      </c>
      <c r="D53" s="375"/>
      <c r="E53" s="376"/>
      <c r="F53" s="154" t="s">
        <v>140</v>
      </c>
      <c r="G53" s="156"/>
      <c r="H53" s="165">
        <v>4.12</v>
      </c>
      <c r="I53" s="158">
        <v>15868.52</v>
      </c>
      <c r="J53" s="158">
        <v>68562</v>
      </c>
      <c r="K53" s="158">
        <v>20378</v>
      </c>
      <c r="L53" s="158">
        <v>3980</v>
      </c>
      <c r="M53" s="158">
        <v>3184</v>
      </c>
      <c r="N53" s="158">
        <v>41020</v>
      </c>
      <c r="O53" s="160">
        <v>28.06</v>
      </c>
      <c r="P53" s="160">
        <v>3.63</v>
      </c>
      <c r="BQ53" s="105"/>
      <c r="BR53" s="239"/>
      <c r="BS53" s="161" t="s">
        <v>654</v>
      </c>
    </row>
    <row r="54" spans="1:71" customFormat="1" ht="23.25" x14ac:dyDescent="0.25">
      <c r="A54" s="154" t="s">
        <v>198</v>
      </c>
      <c r="B54" s="155" t="s">
        <v>490</v>
      </c>
      <c r="C54" s="374" t="s">
        <v>489</v>
      </c>
      <c r="D54" s="375"/>
      <c r="E54" s="376"/>
      <c r="F54" s="154" t="s">
        <v>132</v>
      </c>
      <c r="G54" s="156"/>
      <c r="H54" s="166">
        <v>41.2</v>
      </c>
      <c r="I54" s="158">
        <v>10180.18</v>
      </c>
      <c r="J54" s="158">
        <v>419424</v>
      </c>
      <c r="K54" s="158">
        <v>109519</v>
      </c>
      <c r="L54" s="160">
        <v>189</v>
      </c>
      <c r="M54" s="159"/>
      <c r="N54" s="158">
        <v>309716</v>
      </c>
      <c r="O54" s="160">
        <v>150.79</v>
      </c>
      <c r="P54" s="163">
        <v>0</v>
      </c>
      <c r="BQ54" s="105"/>
      <c r="BR54" s="239"/>
      <c r="BS54" s="161" t="s">
        <v>489</v>
      </c>
    </row>
    <row r="55" spans="1:71" customFormat="1" ht="23.25" x14ac:dyDescent="0.25">
      <c r="A55" s="154" t="s">
        <v>201</v>
      </c>
      <c r="B55" s="155" t="s">
        <v>453</v>
      </c>
      <c r="C55" s="374" t="s">
        <v>451</v>
      </c>
      <c r="D55" s="375"/>
      <c r="E55" s="376"/>
      <c r="F55" s="154" t="s">
        <v>452</v>
      </c>
      <c r="G55" s="156"/>
      <c r="H55" s="167">
        <v>0.41199999999999998</v>
      </c>
      <c r="I55" s="158">
        <v>149719.65</v>
      </c>
      <c r="J55" s="158">
        <v>61747</v>
      </c>
      <c r="K55" s="158">
        <v>3688</v>
      </c>
      <c r="L55" s="160">
        <v>88</v>
      </c>
      <c r="M55" s="160">
        <v>63</v>
      </c>
      <c r="N55" s="158">
        <v>57908</v>
      </c>
      <c r="O55" s="164">
        <v>4.7</v>
      </c>
      <c r="P55" s="160">
        <v>7.0000000000000007E-2</v>
      </c>
      <c r="BQ55" s="105"/>
      <c r="BR55" s="239"/>
      <c r="BS55" s="161" t="s">
        <v>451</v>
      </c>
    </row>
    <row r="56" spans="1:71" customFormat="1" ht="23.25" x14ac:dyDescent="0.25">
      <c r="A56" s="154" t="s">
        <v>204</v>
      </c>
      <c r="B56" s="155" t="s">
        <v>458</v>
      </c>
      <c r="C56" s="374" t="s">
        <v>457</v>
      </c>
      <c r="D56" s="375"/>
      <c r="E56" s="376"/>
      <c r="F56" s="154" t="s">
        <v>140</v>
      </c>
      <c r="G56" s="156"/>
      <c r="H56" s="165">
        <v>4.12</v>
      </c>
      <c r="I56" s="158">
        <v>52771.5</v>
      </c>
      <c r="J56" s="158">
        <v>221751</v>
      </c>
      <c r="K56" s="158">
        <v>113554</v>
      </c>
      <c r="L56" s="158">
        <v>9110</v>
      </c>
      <c r="M56" s="158">
        <v>4332</v>
      </c>
      <c r="N56" s="158">
        <v>94755</v>
      </c>
      <c r="O56" s="164">
        <v>164.8</v>
      </c>
      <c r="P56" s="160">
        <v>7.95</v>
      </c>
      <c r="BQ56" s="105"/>
      <c r="BR56" s="239"/>
      <c r="BS56" s="161" t="s">
        <v>457</v>
      </c>
    </row>
    <row r="57" spans="1:71" customFormat="1" ht="15" x14ac:dyDescent="0.25">
      <c r="A57" s="381" t="s">
        <v>718</v>
      </c>
      <c r="B57" s="381"/>
      <c r="C57" s="381"/>
      <c r="D57" s="381"/>
      <c r="E57" s="381"/>
      <c r="F57" s="381"/>
      <c r="G57" s="381"/>
      <c r="H57" s="381"/>
      <c r="I57" s="381"/>
      <c r="J57" s="381"/>
      <c r="K57" s="381"/>
      <c r="L57" s="381"/>
      <c r="M57" s="381"/>
      <c r="N57" s="381"/>
      <c r="O57" s="381"/>
      <c r="P57" s="381"/>
      <c r="BQ57" s="105"/>
      <c r="BR57" s="239" t="s">
        <v>718</v>
      </c>
    </row>
    <row r="58" spans="1:71" customFormat="1" ht="15" x14ac:dyDescent="0.25">
      <c r="A58" s="154" t="s">
        <v>207</v>
      </c>
      <c r="B58" s="155" t="s">
        <v>655</v>
      </c>
      <c r="C58" s="374" t="s">
        <v>654</v>
      </c>
      <c r="D58" s="375"/>
      <c r="E58" s="376"/>
      <c r="F58" s="154" t="s">
        <v>140</v>
      </c>
      <c r="G58" s="156"/>
      <c r="H58" s="165">
        <v>0.25</v>
      </c>
      <c r="I58" s="158">
        <v>16174.37</v>
      </c>
      <c r="J58" s="158">
        <v>4238</v>
      </c>
      <c r="K58" s="158">
        <v>1237</v>
      </c>
      <c r="L58" s="160">
        <v>242</v>
      </c>
      <c r="M58" s="160">
        <v>194</v>
      </c>
      <c r="N58" s="158">
        <v>2565</v>
      </c>
      <c r="O58" s="164">
        <v>1.7</v>
      </c>
      <c r="P58" s="160">
        <v>0.22</v>
      </c>
      <c r="BQ58" s="105"/>
      <c r="BR58" s="239"/>
      <c r="BS58" s="161" t="s">
        <v>654</v>
      </c>
    </row>
    <row r="59" spans="1:71" customFormat="1" ht="23.25" x14ac:dyDescent="0.25">
      <c r="A59" s="154" t="s">
        <v>210</v>
      </c>
      <c r="B59" s="155" t="s">
        <v>490</v>
      </c>
      <c r="C59" s="374" t="s">
        <v>489</v>
      </c>
      <c r="D59" s="375"/>
      <c r="E59" s="376"/>
      <c r="F59" s="154" t="s">
        <v>132</v>
      </c>
      <c r="G59" s="156"/>
      <c r="H59" s="162">
        <v>5</v>
      </c>
      <c r="I59" s="158">
        <v>10426.780000000001</v>
      </c>
      <c r="J59" s="158">
        <v>52133</v>
      </c>
      <c r="K59" s="158">
        <v>13291</v>
      </c>
      <c r="L59" s="160">
        <v>23</v>
      </c>
      <c r="M59" s="159"/>
      <c r="N59" s="158">
        <v>38819</v>
      </c>
      <c r="O59" s="164">
        <v>18.3</v>
      </c>
      <c r="P59" s="163">
        <v>0</v>
      </c>
      <c r="BQ59" s="105"/>
      <c r="BR59" s="239"/>
      <c r="BS59" s="161" t="s">
        <v>489</v>
      </c>
    </row>
    <row r="60" spans="1:71" customFormat="1" ht="34.5" x14ac:dyDescent="0.25">
      <c r="A60" s="154" t="s">
        <v>213</v>
      </c>
      <c r="B60" s="155" t="s">
        <v>653</v>
      </c>
      <c r="C60" s="374" t="s">
        <v>652</v>
      </c>
      <c r="D60" s="375"/>
      <c r="E60" s="376"/>
      <c r="F60" s="154" t="s">
        <v>140</v>
      </c>
      <c r="G60" s="156"/>
      <c r="H60" s="165">
        <v>0.25</v>
      </c>
      <c r="I60" s="158">
        <v>69394.720000000001</v>
      </c>
      <c r="J60" s="158">
        <v>17358</v>
      </c>
      <c r="K60" s="158">
        <v>6098</v>
      </c>
      <c r="L60" s="160">
        <v>14</v>
      </c>
      <c r="M60" s="160">
        <v>8</v>
      </c>
      <c r="N60" s="158">
        <v>11238</v>
      </c>
      <c r="O60" s="160">
        <v>8.26</v>
      </c>
      <c r="P60" s="160">
        <v>0.04</v>
      </c>
      <c r="BQ60" s="105"/>
      <c r="BR60" s="239"/>
      <c r="BS60" s="161" t="s">
        <v>652</v>
      </c>
    </row>
    <row r="61" spans="1:71" customFormat="1" ht="34.5" x14ac:dyDescent="0.25">
      <c r="A61" s="154" t="s">
        <v>216</v>
      </c>
      <c r="B61" s="155" t="s">
        <v>651</v>
      </c>
      <c r="C61" s="374" t="s">
        <v>650</v>
      </c>
      <c r="D61" s="375"/>
      <c r="E61" s="376"/>
      <c r="F61" s="154" t="s">
        <v>140</v>
      </c>
      <c r="G61" s="156"/>
      <c r="H61" s="165">
        <v>0.25</v>
      </c>
      <c r="I61" s="158">
        <v>26225.49</v>
      </c>
      <c r="J61" s="158">
        <v>6558</v>
      </c>
      <c r="K61" s="160">
        <v>447</v>
      </c>
      <c r="L61" s="160">
        <v>2</v>
      </c>
      <c r="M61" s="160">
        <v>2</v>
      </c>
      <c r="N61" s="158">
        <v>6107</v>
      </c>
      <c r="O61" s="160">
        <v>0.61</v>
      </c>
      <c r="P61" s="160">
        <v>0.01</v>
      </c>
      <c r="BQ61" s="105"/>
      <c r="BR61" s="239"/>
      <c r="BS61" s="161" t="s">
        <v>650</v>
      </c>
    </row>
    <row r="62" spans="1:71" customFormat="1" ht="23.25" x14ac:dyDescent="0.25">
      <c r="A62" s="154" t="s">
        <v>219</v>
      </c>
      <c r="B62" s="155" t="s">
        <v>649</v>
      </c>
      <c r="C62" s="374" t="s">
        <v>648</v>
      </c>
      <c r="D62" s="375"/>
      <c r="E62" s="376"/>
      <c r="F62" s="154" t="s">
        <v>140</v>
      </c>
      <c r="G62" s="156"/>
      <c r="H62" s="165">
        <v>0.25</v>
      </c>
      <c r="I62" s="158">
        <v>76034.490000000005</v>
      </c>
      <c r="J62" s="158">
        <v>19113</v>
      </c>
      <c r="K62" s="158">
        <v>6877</v>
      </c>
      <c r="L62" s="160">
        <v>94</v>
      </c>
      <c r="M62" s="160">
        <v>104</v>
      </c>
      <c r="N62" s="158">
        <v>12038</v>
      </c>
      <c r="O62" s="160">
        <v>9.5500000000000007</v>
      </c>
      <c r="P62" s="160">
        <v>0.21</v>
      </c>
      <c r="BQ62" s="105"/>
      <c r="BR62" s="239"/>
      <c r="BS62" s="161" t="s">
        <v>648</v>
      </c>
    </row>
    <row r="63" spans="1:71" customFormat="1" ht="15" x14ac:dyDescent="0.25">
      <c r="A63" s="381" t="s">
        <v>647</v>
      </c>
      <c r="B63" s="381"/>
      <c r="C63" s="381"/>
      <c r="D63" s="381"/>
      <c r="E63" s="381"/>
      <c r="F63" s="381"/>
      <c r="G63" s="381"/>
      <c r="H63" s="381"/>
      <c r="I63" s="381"/>
      <c r="J63" s="381"/>
      <c r="K63" s="381"/>
      <c r="L63" s="381"/>
      <c r="M63" s="381"/>
      <c r="N63" s="381"/>
      <c r="O63" s="381"/>
      <c r="P63" s="381"/>
      <c r="BQ63" s="105"/>
      <c r="BR63" s="239" t="s">
        <v>647</v>
      </c>
    </row>
    <row r="64" spans="1:71" customFormat="1" ht="34.5" x14ac:dyDescent="0.25">
      <c r="A64" s="154" t="s">
        <v>220</v>
      </c>
      <c r="B64" s="155" t="s">
        <v>645</v>
      </c>
      <c r="C64" s="374" t="s">
        <v>644</v>
      </c>
      <c r="D64" s="375"/>
      <c r="E64" s="376"/>
      <c r="F64" s="154" t="s">
        <v>140</v>
      </c>
      <c r="G64" s="156"/>
      <c r="H64" s="167">
        <v>5.056</v>
      </c>
      <c r="I64" s="158">
        <v>18458.39</v>
      </c>
      <c r="J64" s="158">
        <v>93488</v>
      </c>
      <c r="K64" s="158">
        <v>84198</v>
      </c>
      <c r="L64" s="160">
        <v>110</v>
      </c>
      <c r="M64" s="160">
        <v>163</v>
      </c>
      <c r="N64" s="158">
        <v>9017</v>
      </c>
      <c r="O64" s="160">
        <v>101.22</v>
      </c>
      <c r="P64" s="164">
        <v>0.2</v>
      </c>
      <c r="BQ64" s="105"/>
      <c r="BR64" s="239"/>
      <c r="BS64" s="161" t="s">
        <v>644</v>
      </c>
    </row>
    <row r="65" spans="1:71" customFormat="1" ht="34.5" x14ac:dyDescent="0.25">
      <c r="A65" s="154" t="s">
        <v>221</v>
      </c>
      <c r="B65" s="155" t="s">
        <v>643</v>
      </c>
      <c r="C65" s="374" t="s">
        <v>642</v>
      </c>
      <c r="D65" s="375"/>
      <c r="E65" s="376"/>
      <c r="F65" s="154" t="s">
        <v>140</v>
      </c>
      <c r="G65" s="156"/>
      <c r="H65" s="167">
        <v>5.056</v>
      </c>
      <c r="I65" s="158">
        <v>60553.18</v>
      </c>
      <c r="J65" s="158">
        <v>306905</v>
      </c>
      <c r="K65" s="158">
        <v>241231</v>
      </c>
      <c r="L65" s="160">
        <v>578</v>
      </c>
      <c r="M65" s="160">
        <v>748</v>
      </c>
      <c r="N65" s="158">
        <v>64348</v>
      </c>
      <c r="O65" s="160">
        <v>318.52999999999997</v>
      </c>
      <c r="P65" s="160">
        <v>0.91</v>
      </c>
      <c r="BQ65" s="105"/>
      <c r="BR65" s="239"/>
      <c r="BS65" s="161" t="s">
        <v>642</v>
      </c>
    </row>
    <row r="66" spans="1:71" customFormat="1" ht="34.5" x14ac:dyDescent="0.25">
      <c r="A66" s="154" t="s">
        <v>224</v>
      </c>
      <c r="B66" s="155" t="s">
        <v>180</v>
      </c>
      <c r="C66" s="374" t="s">
        <v>181</v>
      </c>
      <c r="D66" s="375"/>
      <c r="E66" s="376"/>
      <c r="F66" s="154" t="s">
        <v>140</v>
      </c>
      <c r="G66" s="156"/>
      <c r="H66" s="165">
        <v>7.53</v>
      </c>
      <c r="I66" s="158">
        <v>208848.46</v>
      </c>
      <c r="J66" s="158">
        <v>1698900</v>
      </c>
      <c r="K66" s="158">
        <v>555823</v>
      </c>
      <c r="L66" s="158">
        <v>319312</v>
      </c>
      <c r="M66" s="158">
        <v>126270</v>
      </c>
      <c r="N66" s="158">
        <v>697495</v>
      </c>
      <c r="O66" s="160">
        <v>707.82</v>
      </c>
      <c r="P66" s="160">
        <v>110.39</v>
      </c>
      <c r="BQ66" s="105"/>
      <c r="BR66" s="239"/>
      <c r="BS66" s="161" t="s">
        <v>181</v>
      </c>
    </row>
    <row r="67" spans="1:71" customFormat="1" ht="34.5" x14ac:dyDescent="0.25">
      <c r="A67" s="154" t="s">
        <v>227</v>
      </c>
      <c r="B67" s="155" t="s">
        <v>636</v>
      </c>
      <c r="C67" s="374" t="s">
        <v>635</v>
      </c>
      <c r="D67" s="375"/>
      <c r="E67" s="376"/>
      <c r="F67" s="154" t="s">
        <v>140</v>
      </c>
      <c r="G67" s="156"/>
      <c r="H67" s="165">
        <v>0.21</v>
      </c>
      <c r="I67" s="158">
        <v>110201.01</v>
      </c>
      <c r="J67" s="158">
        <v>23160</v>
      </c>
      <c r="K67" s="158">
        <v>20778</v>
      </c>
      <c r="L67" s="160">
        <v>13</v>
      </c>
      <c r="M67" s="160">
        <v>18</v>
      </c>
      <c r="N67" s="158">
        <v>2351</v>
      </c>
      <c r="O67" s="160">
        <v>26.46</v>
      </c>
      <c r="P67" s="160">
        <v>0.02</v>
      </c>
      <c r="BQ67" s="105"/>
      <c r="BR67" s="239"/>
      <c r="BS67" s="161" t="s">
        <v>635</v>
      </c>
    </row>
    <row r="68" spans="1:71" customFormat="1" ht="45.75" x14ac:dyDescent="0.25">
      <c r="A68" s="154" t="s">
        <v>230</v>
      </c>
      <c r="B68" s="155" t="s">
        <v>632</v>
      </c>
      <c r="C68" s="374" t="s">
        <v>631</v>
      </c>
      <c r="D68" s="375"/>
      <c r="E68" s="376"/>
      <c r="F68" s="154" t="s">
        <v>140</v>
      </c>
      <c r="G68" s="156"/>
      <c r="H68" s="165">
        <v>0.47</v>
      </c>
      <c r="I68" s="158">
        <v>52599.21</v>
      </c>
      <c r="J68" s="158">
        <v>24736</v>
      </c>
      <c r="K68" s="158">
        <v>23277</v>
      </c>
      <c r="L68" s="160">
        <v>10</v>
      </c>
      <c r="M68" s="160">
        <v>15</v>
      </c>
      <c r="N68" s="158">
        <v>1434</v>
      </c>
      <c r="O68" s="160">
        <v>30.36</v>
      </c>
      <c r="P68" s="160">
        <v>0.02</v>
      </c>
      <c r="BQ68" s="105"/>
      <c r="BR68" s="239"/>
      <c r="BS68" s="161" t="s">
        <v>631</v>
      </c>
    </row>
    <row r="69" spans="1:71" customFormat="1" ht="23.25" x14ac:dyDescent="0.25">
      <c r="A69" s="154" t="s">
        <v>234</v>
      </c>
      <c r="B69" s="155" t="s">
        <v>469</v>
      </c>
      <c r="C69" s="374" t="s">
        <v>468</v>
      </c>
      <c r="D69" s="375"/>
      <c r="E69" s="376"/>
      <c r="F69" s="154" t="s">
        <v>140</v>
      </c>
      <c r="G69" s="156"/>
      <c r="H69" s="165">
        <v>0.26</v>
      </c>
      <c r="I69" s="158">
        <v>6009.36</v>
      </c>
      <c r="J69" s="158">
        <v>1566</v>
      </c>
      <c r="K69" s="158">
        <v>1268</v>
      </c>
      <c r="L69" s="160">
        <v>9</v>
      </c>
      <c r="M69" s="160">
        <v>4</v>
      </c>
      <c r="N69" s="160">
        <v>285</v>
      </c>
      <c r="O69" s="160">
        <v>1.38</v>
      </c>
      <c r="P69" s="160">
        <v>0.01</v>
      </c>
      <c r="BQ69" s="105"/>
      <c r="BR69" s="239"/>
      <c r="BS69" s="161" t="s">
        <v>468</v>
      </c>
    </row>
    <row r="70" spans="1:71" customFormat="1" ht="15" x14ac:dyDescent="0.25">
      <c r="A70" s="381" t="s">
        <v>646</v>
      </c>
      <c r="B70" s="381"/>
      <c r="C70" s="381"/>
      <c r="D70" s="381"/>
      <c r="E70" s="381"/>
      <c r="F70" s="381"/>
      <c r="G70" s="381"/>
      <c r="H70" s="381"/>
      <c r="I70" s="381"/>
      <c r="J70" s="381"/>
      <c r="K70" s="381"/>
      <c r="L70" s="381"/>
      <c r="M70" s="381"/>
      <c r="N70" s="381"/>
      <c r="O70" s="381"/>
      <c r="P70" s="381"/>
      <c r="BQ70" s="105"/>
      <c r="BR70" s="239" t="s">
        <v>646</v>
      </c>
    </row>
    <row r="71" spans="1:71" customFormat="1" ht="34.5" x14ac:dyDescent="0.25">
      <c r="A71" s="154" t="s">
        <v>237</v>
      </c>
      <c r="B71" s="155" t="s">
        <v>645</v>
      </c>
      <c r="C71" s="374" t="s">
        <v>644</v>
      </c>
      <c r="D71" s="375"/>
      <c r="E71" s="376"/>
      <c r="F71" s="154" t="s">
        <v>140</v>
      </c>
      <c r="G71" s="156"/>
      <c r="H71" s="167">
        <v>0.27200000000000002</v>
      </c>
      <c r="I71" s="158">
        <v>19371.03</v>
      </c>
      <c r="J71" s="158">
        <v>5278</v>
      </c>
      <c r="K71" s="158">
        <v>4530</v>
      </c>
      <c r="L71" s="160">
        <v>6</v>
      </c>
      <c r="M71" s="160">
        <v>9</v>
      </c>
      <c r="N71" s="160">
        <v>733</v>
      </c>
      <c r="O71" s="160">
        <v>5.45</v>
      </c>
      <c r="P71" s="160">
        <v>0.01</v>
      </c>
      <c r="BQ71" s="105"/>
      <c r="BR71" s="239"/>
      <c r="BS71" s="161" t="s">
        <v>644</v>
      </c>
    </row>
    <row r="72" spans="1:71" customFormat="1" ht="34.5" x14ac:dyDescent="0.25">
      <c r="A72" s="154" t="s">
        <v>240</v>
      </c>
      <c r="B72" s="155" t="s">
        <v>643</v>
      </c>
      <c r="C72" s="374" t="s">
        <v>642</v>
      </c>
      <c r="D72" s="375"/>
      <c r="E72" s="376"/>
      <c r="F72" s="154" t="s">
        <v>140</v>
      </c>
      <c r="G72" s="156"/>
      <c r="H72" s="167">
        <v>0.27200000000000002</v>
      </c>
      <c r="I72" s="158">
        <v>65949.77</v>
      </c>
      <c r="J72" s="158">
        <v>17979</v>
      </c>
      <c r="K72" s="158">
        <v>12978</v>
      </c>
      <c r="L72" s="160">
        <v>31</v>
      </c>
      <c r="M72" s="160">
        <v>40</v>
      </c>
      <c r="N72" s="158">
        <v>4930</v>
      </c>
      <c r="O72" s="160">
        <v>17.14</v>
      </c>
      <c r="P72" s="160">
        <v>0.05</v>
      </c>
      <c r="BQ72" s="105"/>
      <c r="BR72" s="239"/>
      <c r="BS72" s="161" t="s">
        <v>642</v>
      </c>
    </row>
    <row r="73" spans="1:71" customFormat="1" ht="34.5" x14ac:dyDescent="0.25">
      <c r="A73" s="154" t="s">
        <v>243</v>
      </c>
      <c r="B73" s="155" t="s">
        <v>641</v>
      </c>
      <c r="C73" s="374" t="s">
        <v>640</v>
      </c>
      <c r="D73" s="375"/>
      <c r="E73" s="376"/>
      <c r="F73" s="154" t="s">
        <v>140</v>
      </c>
      <c r="G73" s="156"/>
      <c r="H73" s="165">
        <v>0.52</v>
      </c>
      <c r="I73" s="158">
        <v>66500.44</v>
      </c>
      <c r="J73" s="158">
        <v>34634</v>
      </c>
      <c r="K73" s="159"/>
      <c r="L73" s="160">
        <v>4</v>
      </c>
      <c r="M73" s="160">
        <v>54</v>
      </c>
      <c r="N73" s="158">
        <v>34576</v>
      </c>
      <c r="O73" s="163">
        <v>0</v>
      </c>
      <c r="P73" s="160">
        <v>7.0000000000000007E-2</v>
      </c>
      <c r="BQ73" s="105"/>
      <c r="BR73" s="239"/>
      <c r="BS73" s="161" t="s">
        <v>640</v>
      </c>
    </row>
    <row r="74" spans="1:71" customFormat="1" ht="15" x14ac:dyDescent="0.25">
      <c r="A74" s="154" t="s">
        <v>454</v>
      </c>
      <c r="B74" s="155" t="s">
        <v>639</v>
      </c>
      <c r="C74" s="374" t="s">
        <v>637</v>
      </c>
      <c r="D74" s="375"/>
      <c r="E74" s="376"/>
      <c r="F74" s="154" t="s">
        <v>638</v>
      </c>
      <c r="G74" s="156"/>
      <c r="H74" s="157">
        <v>42.000399999999999</v>
      </c>
      <c r="I74" s="158">
        <v>775.95</v>
      </c>
      <c r="J74" s="158">
        <v>32590</v>
      </c>
      <c r="K74" s="158">
        <v>32590</v>
      </c>
      <c r="L74" s="159"/>
      <c r="M74" s="159"/>
      <c r="N74" s="159"/>
      <c r="O74" s="163">
        <v>0</v>
      </c>
      <c r="P74" s="163">
        <v>0</v>
      </c>
      <c r="BQ74" s="105"/>
      <c r="BR74" s="239"/>
      <c r="BS74" s="161" t="s">
        <v>637</v>
      </c>
    </row>
    <row r="75" spans="1:71" customFormat="1" ht="34.5" x14ac:dyDescent="0.25">
      <c r="A75" s="154" t="s">
        <v>449</v>
      </c>
      <c r="B75" s="155" t="s">
        <v>636</v>
      </c>
      <c r="C75" s="374" t="s">
        <v>635</v>
      </c>
      <c r="D75" s="375"/>
      <c r="E75" s="376"/>
      <c r="F75" s="154" t="s">
        <v>140</v>
      </c>
      <c r="G75" s="156"/>
      <c r="H75" s="157">
        <v>2.63E-2</v>
      </c>
      <c r="I75" s="158">
        <v>110201.01</v>
      </c>
      <c r="J75" s="158">
        <v>2900</v>
      </c>
      <c r="K75" s="158">
        <v>2602</v>
      </c>
      <c r="L75" s="160">
        <v>2</v>
      </c>
      <c r="M75" s="160">
        <v>2</v>
      </c>
      <c r="N75" s="160">
        <v>294</v>
      </c>
      <c r="O75" s="160">
        <v>3.31</v>
      </c>
      <c r="P75" s="163">
        <v>0</v>
      </c>
      <c r="BQ75" s="105"/>
      <c r="BR75" s="239"/>
      <c r="BS75" s="161" t="s">
        <v>635</v>
      </c>
    </row>
    <row r="76" spans="1:71" customFormat="1" ht="34.5" x14ac:dyDescent="0.25">
      <c r="A76" s="154" t="s">
        <v>446</v>
      </c>
      <c r="B76" s="155" t="s">
        <v>634</v>
      </c>
      <c r="C76" s="374" t="s">
        <v>633</v>
      </c>
      <c r="D76" s="375"/>
      <c r="E76" s="376"/>
      <c r="F76" s="154" t="s">
        <v>140</v>
      </c>
      <c r="G76" s="156"/>
      <c r="H76" s="157">
        <v>5.67E-2</v>
      </c>
      <c r="I76" s="158">
        <v>77435.39</v>
      </c>
      <c r="J76" s="158">
        <v>4394</v>
      </c>
      <c r="K76" s="158">
        <v>3753</v>
      </c>
      <c r="L76" s="160">
        <v>4</v>
      </c>
      <c r="M76" s="160">
        <v>4</v>
      </c>
      <c r="N76" s="160">
        <v>633</v>
      </c>
      <c r="O76" s="160">
        <v>4.78</v>
      </c>
      <c r="P76" s="160">
        <v>0.01</v>
      </c>
      <c r="BQ76" s="105"/>
      <c r="BR76" s="239"/>
      <c r="BS76" s="161" t="s">
        <v>633</v>
      </c>
    </row>
    <row r="77" spans="1:71" customFormat="1" ht="45.75" x14ac:dyDescent="0.25">
      <c r="A77" s="154" t="s">
        <v>443</v>
      </c>
      <c r="B77" s="155" t="s">
        <v>632</v>
      </c>
      <c r="C77" s="374" t="s">
        <v>631</v>
      </c>
      <c r="D77" s="375"/>
      <c r="E77" s="376"/>
      <c r="F77" s="154" t="s">
        <v>140</v>
      </c>
      <c r="G77" s="156"/>
      <c r="H77" s="165">
        <v>0.16</v>
      </c>
      <c r="I77" s="158">
        <v>52599.21</v>
      </c>
      <c r="J77" s="158">
        <v>8421</v>
      </c>
      <c r="K77" s="158">
        <v>7924</v>
      </c>
      <c r="L77" s="160">
        <v>3</v>
      </c>
      <c r="M77" s="160">
        <v>5</v>
      </c>
      <c r="N77" s="160">
        <v>489</v>
      </c>
      <c r="O77" s="160">
        <v>10.34</v>
      </c>
      <c r="P77" s="160">
        <v>0.01</v>
      </c>
      <c r="BQ77" s="105"/>
      <c r="BR77" s="239"/>
      <c r="BS77" s="161" t="s">
        <v>631</v>
      </c>
    </row>
    <row r="78" spans="1:71" customFormat="1" ht="23.25" x14ac:dyDescent="0.25">
      <c r="A78" s="154" t="s">
        <v>442</v>
      </c>
      <c r="B78" s="155" t="s">
        <v>419</v>
      </c>
      <c r="C78" s="374" t="s">
        <v>418</v>
      </c>
      <c r="D78" s="375"/>
      <c r="E78" s="376"/>
      <c r="F78" s="154" t="s">
        <v>140</v>
      </c>
      <c r="G78" s="156"/>
      <c r="H78" s="166">
        <v>0.6</v>
      </c>
      <c r="I78" s="158">
        <v>110660.8</v>
      </c>
      <c r="J78" s="158">
        <v>531230</v>
      </c>
      <c r="K78" s="158">
        <v>65834</v>
      </c>
      <c r="L78" s="160">
        <v>497</v>
      </c>
      <c r="M78" s="160">
        <v>381</v>
      </c>
      <c r="N78" s="158">
        <v>464518</v>
      </c>
      <c r="O78" s="160">
        <v>71.66</v>
      </c>
      <c r="P78" s="160">
        <v>0.41</v>
      </c>
      <c r="BQ78" s="105"/>
      <c r="BR78" s="239"/>
      <c r="BS78" s="161" t="s">
        <v>418</v>
      </c>
    </row>
    <row r="79" spans="1:71" customFormat="1" ht="15" x14ac:dyDescent="0.25">
      <c r="A79" s="381" t="s">
        <v>630</v>
      </c>
      <c r="B79" s="381"/>
      <c r="C79" s="381"/>
      <c r="D79" s="381"/>
      <c r="E79" s="381"/>
      <c r="F79" s="381"/>
      <c r="G79" s="381"/>
      <c r="H79" s="381"/>
      <c r="I79" s="381"/>
      <c r="J79" s="381"/>
      <c r="K79" s="381"/>
      <c r="L79" s="381"/>
      <c r="M79" s="381"/>
      <c r="N79" s="381"/>
      <c r="O79" s="381"/>
      <c r="P79" s="381"/>
      <c r="BQ79" s="105"/>
      <c r="BR79" s="239" t="s">
        <v>630</v>
      </c>
    </row>
    <row r="80" spans="1:71" customFormat="1" ht="23.25" x14ac:dyDescent="0.25">
      <c r="A80" s="154" t="s">
        <v>439</v>
      </c>
      <c r="B80" s="155" t="s">
        <v>629</v>
      </c>
      <c r="C80" s="374" t="s">
        <v>628</v>
      </c>
      <c r="D80" s="375"/>
      <c r="E80" s="376"/>
      <c r="F80" s="154" t="s">
        <v>132</v>
      </c>
      <c r="G80" s="156"/>
      <c r="H80" s="166">
        <v>12.5</v>
      </c>
      <c r="I80" s="158">
        <v>4598.01</v>
      </c>
      <c r="J80" s="158">
        <v>63334</v>
      </c>
      <c r="K80" s="158">
        <v>28443</v>
      </c>
      <c r="L80" s="158">
        <v>4671</v>
      </c>
      <c r="M80" s="158">
        <v>5858</v>
      </c>
      <c r="N80" s="158">
        <v>24362</v>
      </c>
      <c r="O80" s="164">
        <v>39.5</v>
      </c>
      <c r="P80" s="160">
        <v>6.88</v>
      </c>
      <c r="BQ80" s="105"/>
      <c r="BR80" s="239"/>
      <c r="BS80" s="161" t="s">
        <v>628</v>
      </c>
    </row>
    <row r="81" spans="1:71" customFormat="1" ht="23.25" x14ac:dyDescent="0.25">
      <c r="A81" s="154" t="s">
        <v>436</v>
      </c>
      <c r="B81" s="155" t="s">
        <v>458</v>
      </c>
      <c r="C81" s="374" t="s">
        <v>457</v>
      </c>
      <c r="D81" s="375"/>
      <c r="E81" s="376"/>
      <c r="F81" s="154" t="s">
        <v>140</v>
      </c>
      <c r="G81" s="156"/>
      <c r="H81" s="166">
        <v>0.9</v>
      </c>
      <c r="I81" s="158">
        <v>53823.13</v>
      </c>
      <c r="J81" s="158">
        <v>49937</v>
      </c>
      <c r="K81" s="158">
        <v>24805</v>
      </c>
      <c r="L81" s="158">
        <v>1989</v>
      </c>
      <c r="M81" s="158">
        <v>1498</v>
      </c>
      <c r="N81" s="158">
        <v>21645</v>
      </c>
      <c r="O81" s="163">
        <v>36</v>
      </c>
      <c r="P81" s="160">
        <v>1.74</v>
      </c>
      <c r="BQ81" s="105"/>
      <c r="BR81" s="239"/>
      <c r="BS81" s="161" t="s">
        <v>457</v>
      </c>
    </row>
    <row r="82" spans="1:71" customFormat="1" ht="34.5" x14ac:dyDescent="0.25">
      <c r="A82" s="154" t="s">
        <v>432</v>
      </c>
      <c r="B82" s="155" t="s">
        <v>456</v>
      </c>
      <c r="C82" s="374" t="s">
        <v>627</v>
      </c>
      <c r="D82" s="375"/>
      <c r="E82" s="376"/>
      <c r="F82" s="154" t="s">
        <v>140</v>
      </c>
      <c r="G82" s="156"/>
      <c r="H82" s="166">
        <v>0.9</v>
      </c>
      <c r="I82" s="158">
        <v>4710.6000000000004</v>
      </c>
      <c r="J82" s="158">
        <v>4366</v>
      </c>
      <c r="K82" s="160">
        <v>645</v>
      </c>
      <c r="L82" s="160">
        <v>18</v>
      </c>
      <c r="M82" s="160">
        <v>126</v>
      </c>
      <c r="N82" s="158">
        <v>3577</v>
      </c>
      <c r="O82" s="160">
        <v>0.94</v>
      </c>
      <c r="P82" s="160">
        <v>0.17</v>
      </c>
      <c r="BQ82" s="105"/>
      <c r="BR82" s="239"/>
      <c r="BS82" s="161" t="s">
        <v>627</v>
      </c>
    </row>
    <row r="83" spans="1:71" customFormat="1" ht="23.25" x14ac:dyDescent="0.25">
      <c r="A83" s="154" t="s">
        <v>431</v>
      </c>
      <c r="B83" s="155" t="s">
        <v>453</v>
      </c>
      <c r="C83" s="374" t="s">
        <v>451</v>
      </c>
      <c r="D83" s="375"/>
      <c r="E83" s="376"/>
      <c r="F83" s="154" t="s">
        <v>452</v>
      </c>
      <c r="G83" s="156"/>
      <c r="H83" s="238">
        <v>9.0270000000000003E-2</v>
      </c>
      <c r="I83" s="158">
        <v>165608.26</v>
      </c>
      <c r="J83" s="158">
        <v>14964</v>
      </c>
      <c r="K83" s="160">
        <v>808</v>
      </c>
      <c r="L83" s="160">
        <v>20</v>
      </c>
      <c r="M83" s="160">
        <v>14</v>
      </c>
      <c r="N83" s="158">
        <v>14122</v>
      </c>
      <c r="O83" s="160">
        <v>1.03</v>
      </c>
      <c r="P83" s="160">
        <v>0.01</v>
      </c>
      <c r="BQ83" s="105"/>
      <c r="BR83" s="239"/>
      <c r="BS83" s="161" t="s">
        <v>451</v>
      </c>
    </row>
    <row r="84" spans="1:71" customFormat="1" ht="15" x14ac:dyDescent="0.25">
      <c r="A84" s="381" t="s">
        <v>626</v>
      </c>
      <c r="B84" s="381"/>
      <c r="C84" s="381"/>
      <c r="D84" s="381"/>
      <c r="E84" s="381"/>
      <c r="F84" s="381"/>
      <c r="G84" s="381"/>
      <c r="H84" s="381"/>
      <c r="I84" s="381"/>
      <c r="J84" s="381"/>
      <c r="K84" s="381"/>
      <c r="L84" s="381"/>
      <c r="M84" s="381"/>
      <c r="N84" s="381"/>
      <c r="O84" s="381"/>
      <c r="P84" s="381"/>
      <c r="BQ84" s="105"/>
      <c r="BR84" s="239" t="s">
        <v>626</v>
      </c>
    </row>
    <row r="85" spans="1:71" customFormat="1" ht="45.75" x14ac:dyDescent="0.25">
      <c r="A85" s="154" t="s">
        <v>430</v>
      </c>
      <c r="B85" s="155" t="s">
        <v>625</v>
      </c>
      <c r="C85" s="374" t="s">
        <v>624</v>
      </c>
      <c r="D85" s="375"/>
      <c r="E85" s="376"/>
      <c r="F85" s="154" t="s">
        <v>162</v>
      </c>
      <c r="G85" s="156"/>
      <c r="H85" s="165">
        <v>4.8499999999999996</v>
      </c>
      <c r="I85" s="158">
        <v>171241.09</v>
      </c>
      <c r="J85" s="158">
        <v>846495</v>
      </c>
      <c r="K85" s="158">
        <v>66693</v>
      </c>
      <c r="L85" s="158">
        <v>46209</v>
      </c>
      <c r="M85" s="158">
        <v>15976</v>
      </c>
      <c r="N85" s="158">
        <v>717617</v>
      </c>
      <c r="O85" s="160">
        <v>75.66</v>
      </c>
      <c r="P85" s="160">
        <v>13.97</v>
      </c>
      <c r="BQ85" s="105"/>
      <c r="BR85" s="239"/>
      <c r="BS85" s="161" t="s">
        <v>624</v>
      </c>
    </row>
    <row r="86" spans="1:71" customFormat="1" ht="34.5" x14ac:dyDescent="0.25">
      <c r="A86" s="154" t="s">
        <v>427</v>
      </c>
      <c r="B86" s="155" t="s">
        <v>623</v>
      </c>
      <c r="C86" s="374" t="s">
        <v>622</v>
      </c>
      <c r="D86" s="375"/>
      <c r="E86" s="376"/>
      <c r="F86" s="154" t="s">
        <v>135</v>
      </c>
      <c r="G86" s="156"/>
      <c r="H86" s="166">
        <v>0.2</v>
      </c>
      <c r="I86" s="158">
        <v>5911192.8799999999</v>
      </c>
      <c r="J86" s="158">
        <v>1189086</v>
      </c>
      <c r="K86" s="158">
        <v>24029</v>
      </c>
      <c r="L86" s="158">
        <v>15158</v>
      </c>
      <c r="M86" s="158">
        <v>6847</v>
      </c>
      <c r="N86" s="158">
        <v>1143052</v>
      </c>
      <c r="O86" s="164">
        <v>30.6</v>
      </c>
      <c r="P86" s="160">
        <v>6.51</v>
      </c>
      <c r="BQ86" s="105"/>
      <c r="BR86" s="239"/>
      <c r="BS86" s="161" t="s">
        <v>622</v>
      </c>
    </row>
    <row r="87" spans="1:71" customFormat="1" ht="23.25" x14ac:dyDescent="0.25">
      <c r="A87" s="154" t="s">
        <v>424</v>
      </c>
      <c r="B87" s="155" t="s">
        <v>621</v>
      </c>
      <c r="C87" s="374" t="s">
        <v>620</v>
      </c>
      <c r="D87" s="375"/>
      <c r="E87" s="376"/>
      <c r="F87" s="154" t="s">
        <v>140</v>
      </c>
      <c r="G87" s="156"/>
      <c r="H87" s="166">
        <v>3.8</v>
      </c>
      <c r="I87" s="158">
        <v>36030.589999999997</v>
      </c>
      <c r="J87" s="158">
        <v>137994</v>
      </c>
      <c r="K87" s="158">
        <v>45703</v>
      </c>
      <c r="L87" s="158">
        <v>2181</v>
      </c>
      <c r="M87" s="158">
        <v>1080</v>
      </c>
      <c r="N87" s="158">
        <v>89030</v>
      </c>
      <c r="O87" s="164">
        <v>58.9</v>
      </c>
      <c r="P87" s="160">
        <v>1.06</v>
      </c>
      <c r="BQ87" s="105"/>
      <c r="BR87" s="239"/>
      <c r="BS87" s="161" t="s">
        <v>620</v>
      </c>
    </row>
    <row r="88" spans="1:71" customFormat="1" ht="34.5" x14ac:dyDescent="0.25">
      <c r="A88" s="154" t="s">
        <v>420</v>
      </c>
      <c r="B88" s="155" t="s">
        <v>619</v>
      </c>
      <c r="C88" s="374" t="s">
        <v>618</v>
      </c>
      <c r="D88" s="375"/>
      <c r="E88" s="376"/>
      <c r="F88" s="154" t="s">
        <v>140</v>
      </c>
      <c r="G88" s="156"/>
      <c r="H88" s="166">
        <v>3.8</v>
      </c>
      <c r="I88" s="158">
        <v>26352.26</v>
      </c>
      <c r="J88" s="158">
        <v>101059</v>
      </c>
      <c r="K88" s="158">
        <v>31211</v>
      </c>
      <c r="L88" s="158">
        <v>1848</v>
      </c>
      <c r="M88" s="160">
        <v>921</v>
      </c>
      <c r="N88" s="158">
        <v>67079</v>
      </c>
      <c r="O88" s="160">
        <v>38.380000000000003</v>
      </c>
      <c r="P88" s="160">
        <v>0.91</v>
      </c>
      <c r="BQ88" s="105"/>
      <c r="BR88" s="239"/>
      <c r="BS88" s="161" t="s">
        <v>618</v>
      </c>
    </row>
    <row r="89" spans="1:71" customFormat="1" ht="34.5" x14ac:dyDescent="0.25">
      <c r="A89" s="154" t="s">
        <v>417</v>
      </c>
      <c r="B89" s="155" t="s">
        <v>617</v>
      </c>
      <c r="C89" s="374" t="s">
        <v>616</v>
      </c>
      <c r="D89" s="375"/>
      <c r="E89" s="376"/>
      <c r="F89" s="154" t="s">
        <v>140</v>
      </c>
      <c r="G89" s="156"/>
      <c r="H89" s="166">
        <v>3.8</v>
      </c>
      <c r="I89" s="158">
        <v>59617.04</v>
      </c>
      <c r="J89" s="158">
        <v>229765</v>
      </c>
      <c r="K89" s="158">
        <v>125959</v>
      </c>
      <c r="L89" s="158">
        <v>4851</v>
      </c>
      <c r="M89" s="158">
        <v>3220</v>
      </c>
      <c r="N89" s="158">
        <v>95735</v>
      </c>
      <c r="O89" s="160">
        <v>153.13999999999999</v>
      </c>
      <c r="P89" s="160">
        <v>3.15</v>
      </c>
      <c r="BQ89" s="105"/>
      <c r="BR89" s="239"/>
      <c r="BS89" s="161" t="s">
        <v>616</v>
      </c>
    </row>
    <row r="90" spans="1:71" customFormat="1" ht="34.5" x14ac:dyDescent="0.25">
      <c r="A90" s="154" t="s">
        <v>414</v>
      </c>
      <c r="B90" s="155" t="s">
        <v>615</v>
      </c>
      <c r="C90" s="374" t="s">
        <v>614</v>
      </c>
      <c r="D90" s="375"/>
      <c r="E90" s="376"/>
      <c r="F90" s="154" t="s">
        <v>140</v>
      </c>
      <c r="G90" s="156"/>
      <c r="H90" s="166">
        <v>3.8</v>
      </c>
      <c r="I90" s="158">
        <v>124586.58</v>
      </c>
      <c r="J90" s="158">
        <v>476649</v>
      </c>
      <c r="K90" s="158">
        <v>97517</v>
      </c>
      <c r="L90" s="158">
        <v>4763</v>
      </c>
      <c r="M90" s="158">
        <v>3220</v>
      </c>
      <c r="N90" s="158">
        <v>371149</v>
      </c>
      <c r="O90" s="160">
        <v>118.56</v>
      </c>
      <c r="P90" s="160">
        <v>3.15</v>
      </c>
      <c r="BQ90" s="105"/>
      <c r="BR90" s="239"/>
      <c r="BS90" s="161" t="s">
        <v>614</v>
      </c>
    </row>
    <row r="91" spans="1:71" customFormat="1" ht="23.25" x14ac:dyDescent="0.25">
      <c r="A91" s="154" t="s">
        <v>411</v>
      </c>
      <c r="B91" s="155" t="s">
        <v>613</v>
      </c>
      <c r="C91" s="374" t="s">
        <v>612</v>
      </c>
      <c r="D91" s="375"/>
      <c r="E91" s="376"/>
      <c r="F91" s="154" t="s">
        <v>140</v>
      </c>
      <c r="G91" s="156"/>
      <c r="H91" s="166">
        <v>3.8</v>
      </c>
      <c r="I91" s="158">
        <v>34294.67</v>
      </c>
      <c r="J91" s="158">
        <v>137784</v>
      </c>
      <c r="K91" s="158">
        <v>69072</v>
      </c>
      <c r="L91" s="158">
        <v>12518</v>
      </c>
      <c r="M91" s="158">
        <v>7464</v>
      </c>
      <c r="N91" s="158">
        <v>48730</v>
      </c>
      <c r="O91" s="160">
        <v>92.34</v>
      </c>
      <c r="P91" s="160">
        <v>7.37</v>
      </c>
      <c r="BQ91" s="105"/>
      <c r="BR91" s="239"/>
      <c r="BS91" s="161" t="s">
        <v>612</v>
      </c>
    </row>
    <row r="92" spans="1:71" customFormat="1" ht="15" x14ac:dyDescent="0.25">
      <c r="A92" s="154" t="s">
        <v>409</v>
      </c>
      <c r="B92" s="155" t="s">
        <v>222</v>
      </c>
      <c r="C92" s="374" t="s">
        <v>223</v>
      </c>
      <c r="D92" s="375"/>
      <c r="E92" s="376"/>
      <c r="F92" s="154" t="s">
        <v>132</v>
      </c>
      <c r="G92" s="156"/>
      <c r="H92" s="165">
        <v>4.0199999999999996</v>
      </c>
      <c r="I92" s="158">
        <v>45559</v>
      </c>
      <c r="J92" s="158">
        <v>184557</v>
      </c>
      <c r="K92" s="158">
        <v>68894</v>
      </c>
      <c r="L92" s="158">
        <v>1926</v>
      </c>
      <c r="M92" s="158">
        <v>1410</v>
      </c>
      <c r="N92" s="158">
        <v>112327</v>
      </c>
      <c r="O92" s="160">
        <v>95.68</v>
      </c>
      <c r="P92" s="160">
        <v>1.49</v>
      </c>
      <c r="BQ92" s="105"/>
      <c r="BR92" s="239"/>
      <c r="BS92" s="161" t="s">
        <v>223</v>
      </c>
    </row>
    <row r="93" spans="1:71" customFormat="1" ht="15" x14ac:dyDescent="0.25">
      <c r="A93" s="154" t="s">
        <v>406</v>
      </c>
      <c r="B93" s="155" t="s">
        <v>231</v>
      </c>
      <c r="C93" s="374" t="s">
        <v>232</v>
      </c>
      <c r="D93" s="375"/>
      <c r="E93" s="376"/>
      <c r="F93" s="154" t="s">
        <v>233</v>
      </c>
      <c r="G93" s="156"/>
      <c r="H93" s="162">
        <v>2</v>
      </c>
      <c r="I93" s="158">
        <v>13338.05</v>
      </c>
      <c r="J93" s="158">
        <v>27106</v>
      </c>
      <c r="K93" s="158">
        <v>8983</v>
      </c>
      <c r="L93" s="160">
        <v>630</v>
      </c>
      <c r="M93" s="160">
        <v>429</v>
      </c>
      <c r="N93" s="158">
        <v>17064</v>
      </c>
      <c r="O93" s="160">
        <v>12.16</v>
      </c>
      <c r="P93" s="160">
        <v>0.44</v>
      </c>
      <c r="BQ93" s="105"/>
      <c r="BR93" s="239"/>
      <c r="BS93" s="161" t="s">
        <v>232</v>
      </c>
    </row>
    <row r="94" spans="1:71" customFormat="1" ht="34.5" x14ac:dyDescent="0.25">
      <c r="A94" s="154" t="s">
        <v>403</v>
      </c>
      <c r="B94" s="155" t="s">
        <v>611</v>
      </c>
      <c r="C94" s="374" t="s">
        <v>610</v>
      </c>
      <c r="D94" s="375"/>
      <c r="E94" s="376"/>
      <c r="F94" s="154" t="s">
        <v>140</v>
      </c>
      <c r="G94" s="156"/>
      <c r="H94" s="162">
        <v>4</v>
      </c>
      <c r="I94" s="158">
        <v>29617.599999999999</v>
      </c>
      <c r="J94" s="158">
        <v>120049</v>
      </c>
      <c r="K94" s="158">
        <v>53993</v>
      </c>
      <c r="L94" s="160">
        <v>626</v>
      </c>
      <c r="M94" s="158">
        <v>1578</v>
      </c>
      <c r="N94" s="158">
        <v>63852</v>
      </c>
      <c r="O94" s="160">
        <v>78.36</v>
      </c>
      <c r="P94" s="160">
        <v>2.04</v>
      </c>
      <c r="BQ94" s="105"/>
      <c r="BR94" s="239"/>
      <c r="BS94" s="161" t="s">
        <v>610</v>
      </c>
    </row>
    <row r="95" spans="1:71" customFormat="1" ht="34.5" x14ac:dyDescent="0.25">
      <c r="A95" s="154" t="s">
        <v>400</v>
      </c>
      <c r="B95" s="155" t="s">
        <v>609</v>
      </c>
      <c r="C95" s="374" t="s">
        <v>608</v>
      </c>
      <c r="D95" s="375"/>
      <c r="E95" s="376"/>
      <c r="F95" s="154" t="s">
        <v>140</v>
      </c>
      <c r="G95" s="156"/>
      <c r="H95" s="165">
        <v>3.96</v>
      </c>
      <c r="I95" s="158">
        <v>187435.37</v>
      </c>
      <c r="J95" s="158">
        <v>755542</v>
      </c>
      <c r="K95" s="158">
        <v>95069</v>
      </c>
      <c r="L95" s="158">
        <v>33106</v>
      </c>
      <c r="M95" s="158">
        <v>13299</v>
      </c>
      <c r="N95" s="158">
        <v>614068</v>
      </c>
      <c r="O95" s="160">
        <v>125.53</v>
      </c>
      <c r="P95" s="164">
        <v>11.6</v>
      </c>
      <c r="BQ95" s="105"/>
      <c r="BR95" s="239"/>
      <c r="BS95" s="161" t="s">
        <v>608</v>
      </c>
    </row>
    <row r="96" spans="1:71" customFormat="1" ht="15" x14ac:dyDescent="0.25">
      <c r="A96" s="154" t="s">
        <v>397</v>
      </c>
      <c r="B96" s="155" t="s">
        <v>607</v>
      </c>
      <c r="C96" s="374" t="s">
        <v>606</v>
      </c>
      <c r="D96" s="375"/>
      <c r="E96" s="376"/>
      <c r="F96" s="154" t="s">
        <v>140</v>
      </c>
      <c r="G96" s="156"/>
      <c r="H96" s="165">
        <v>0.52</v>
      </c>
      <c r="I96" s="158">
        <v>127544.49</v>
      </c>
      <c r="J96" s="158">
        <v>66776</v>
      </c>
      <c r="K96" s="158">
        <v>26120</v>
      </c>
      <c r="L96" s="160">
        <v>386</v>
      </c>
      <c r="M96" s="160">
        <v>454</v>
      </c>
      <c r="N96" s="158">
        <v>39816</v>
      </c>
      <c r="O96" s="160">
        <v>35.36</v>
      </c>
      <c r="P96" s="160">
        <v>0.55000000000000004</v>
      </c>
      <c r="BQ96" s="105"/>
      <c r="BR96" s="239"/>
      <c r="BS96" s="161" t="s">
        <v>606</v>
      </c>
    </row>
    <row r="97" spans="1:71" customFormat="1" ht="45.75" x14ac:dyDescent="0.25">
      <c r="A97" s="154" t="s">
        <v>394</v>
      </c>
      <c r="B97" s="155" t="s">
        <v>605</v>
      </c>
      <c r="C97" s="374" t="s">
        <v>604</v>
      </c>
      <c r="D97" s="375"/>
      <c r="E97" s="376"/>
      <c r="F97" s="154" t="s">
        <v>140</v>
      </c>
      <c r="G97" s="156"/>
      <c r="H97" s="167">
        <v>0.13500000000000001</v>
      </c>
      <c r="I97" s="158">
        <v>188147.62</v>
      </c>
      <c r="J97" s="158">
        <v>70401</v>
      </c>
      <c r="K97" s="158">
        <v>12144</v>
      </c>
      <c r="L97" s="160">
        <v>642</v>
      </c>
      <c r="M97" s="160">
        <v>471</v>
      </c>
      <c r="N97" s="158">
        <v>57144</v>
      </c>
      <c r="O97" s="160">
        <v>16.86</v>
      </c>
      <c r="P97" s="164">
        <v>0.5</v>
      </c>
      <c r="BQ97" s="105"/>
      <c r="BR97" s="239"/>
      <c r="BS97" s="161" t="s">
        <v>604</v>
      </c>
    </row>
    <row r="98" spans="1:71" customFormat="1" ht="57" x14ac:dyDescent="0.25">
      <c r="A98" s="154" t="s">
        <v>390</v>
      </c>
      <c r="B98" s="155" t="s">
        <v>603</v>
      </c>
      <c r="C98" s="374" t="s">
        <v>602</v>
      </c>
      <c r="D98" s="375"/>
      <c r="E98" s="376"/>
      <c r="F98" s="154" t="s">
        <v>140</v>
      </c>
      <c r="G98" s="156"/>
      <c r="H98" s="167">
        <v>2.1000000000000001E-2</v>
      </c>
      <c r="I98" s="158">
        <v>865465.27</v>
      </c>
      <c r="J98" s="158">
        <v>18246</v>
      </c>
      <c r="K98" s="158">
        <v>1874</v>
      </c>
      <c r="L98" s="160">
        <v>54</v>
      </c>
      <c r="M98" s="160">
        <v>71</v>
      </c>
      <c r="N98" s="158">
        <v>16247</v>
      </c>
      <c r="O98" s="160">
        <v>2.42</v>
      </c>
      <c r="P98" s="160">
        <v>0.09</v>
      </c>
      <c r="BQ98" s="105"/>
      <c r="BR98" s="239"/>
      <c r="BS98" s="161" t="s">
        <v>602</v>
      </c>
    </row>
    <row r="99" spans="1:71" customFormat="1" ht="23.25" x14ac:dyDescent="0.25">
      <c r="A99" s="154" t="s">
        <v>387</v>
      </c>
      <c r="B99" s="155" t="s">
        <v>413</v>
      </c>
      <c r="C99" s="374" t="s">
        <v>412</v>
      </c>
      <c r="D99" s="375"/>
      <c r="E99" s="376"/>
      <c r="F99" s="154" t="s">
        <v>169</v>
      </c>
      <c r="G99" s="156"/>
      <c r="H99" s="166">
        <v>2.1</v>
      </c>
      <c r="I99" s="158">
        <v>2310.12</v>
      </c>
      <c r="J99" s="158">
        <v>22180</v>
      </c>
      <c r="K99" s="158">
        <v>3832</v>
      </c>
      <c r="L99" s="160">
        <v>64</v>
      </c>
      <c r="M99" s="160">
        <v>35</v>
      </c>
      <c r="N99" s="158">
        <v>18249</v>
      </c>
      <c r="O99" s="160">
        <v>4.3499999999999996</v>
      </c>
      <c r="P99" s="160">
        <v>0.04</v>
      </c>
      <c r="BQ99" s="105"/>
      <c r="BR99" s="239"/>
      <c r="BS99" s="161" t="s">
        <v>412</v>
      </c>
    </row>
    <row r="100" spans="1:71" customFormat="1" ht="15" x14ac:dyDescent="0.25">
      <c r="A100" s="381" t="s">
        <v>363</v>
      </c>
      <c r="B100" s="381"/>
      <c r="C100" s="381"/>
      <c r="D100" s="381"/>
      <c r="E100" s="381"/>
      <c r="F100" s="381"/>
      <c r="G100" s="381"/>
      <c r="H100" s="381"/>
      <c r="I100" s="381"/>
      <c r="J100" s="381"/>
      <c r="K100" s="381"/>
      <c r="L100" s="381"/>
      <c r="M100" s="381"/>
      <c r="N100" s="381"/>
      <c r="O100" s="381"/>
      <c r="P100" s="381"/>
      <c r="BQ100" s="105"/>
      <c r="BR100" s="239" t="s">
        <v>363</v>
      </c>
    </row>
    <row r="101" spans="1:71" customFormat="1" ht="23.25" x14ac:dyDescent="0.25">
      <c r="A101" s="154" t="s">
        <v>384</v>
      </c>
      <c r="B101" s="155" t="s">
        <v>361</v>
      </c>
      <c r="C101" s="374" t="s">
        <v>360</v>
      </c>
      <c r="D101" s="375"/>
      <c r="E101" s="376"/>
      <c r="F101" s="154" t="s">
        <v>162</v>
      </c>
      <c r="G101" s="156"/>
      <c r="H101" s="166">
        <v>0.1</v>
      </c>
      <c r="I101" s="158">
        <v>153837.04999999999</v>
      </c>
      <c r="J101" s="158">
        <v>15633</v>
      </c>
      <c r="K101" s="160">
        <v>448</v>
      </c>
      <c r="L101" s="160">
        <v>604</v>
      </c>
      <c r="M101" s="160">
        <v>249</v>
      </c>
      <c r="N101" s="158">
        <v>14332</v>
      </c>
      <c r="O101" s="160">
        <v>0.57999999999999996</v>
      </c>
      <c r="P101" s="160">
        <v>0.23</v>
      </c>
      <c r="BQ101" s="105"/>
      <c r="BR101" s="239"/>
      <c r="BS101" s="161" t="s">
        <v>360</v>
      </c>
    </row>
    <row r="102" spans="1:71" customFormat="1" ht="33.75" x14ac:dyDescent="0.25">
      <c r="A102" s="154" t="s">
        <v>382</v>
      </c>
      <c r="B102" s="155" t="s">
        <v>358</v>
      </c>
      <c r="C102" s="374" t="s">
        <v>357</v>
      </c>
      <c r="D102" s="375"/>
      <c r="E102" s="376"/>
      <c r="F102" s="154" t="s">
        <v>158</v>
      </c>
      <c r="G102" s="156"/>
      <c r="H102" s="165">
        <v>0.31</v>
      </c>
      <c r="I102" s="158">
        <v>1739.21</v>
      </c>
      <c r="J102" s="160">
        <v>539</v>
      </c>
      <c r="K102" s="160">
        <v>536</v>
      </c>
      <c r="L102" s="159"/>
      <c r="M102" s="159"/>
      <c r="N102" s="160">
        <v>3</v>
      </c>
      <c r="O102" s="160">
        <v>0.56000000000000005</v>
      </c>
      <c r="P102" s="163">
        <v>0</v>
      </c>
      <c r="BQ102" s="105"/>
      <c r="BR102" s="239"/>
      <c r="BS102" s="161" t="s">
        <v>357</v>
      </c>
    </row>
    <row r="103" spans="1:71" customFormat="1" ht="23.25" x14ac:dyDescent="0.25">
      <c r="A103" s="154" t="s">
        <v>379</v>
      </c>
      <c r="B103" s="155" t="s">
        <v>352</v>
      </c>
      <c r="C103" s="374" t="s">
        <v>350</v>
      </c>
      <c r="D103" s="375"/>
      <c r="E103" s="376"/>
      <c r="F103" s="154" t="s">
        <v>351</v>
      </c>
      <c r="G103" s="156"/>
      <c r="H103" s="165">
        <v>1.77</v>
      </c>
      <c r="I103" s="158">
        <v>18512.400000000001</v>
      </c>
      <c r="J103" s="158">
        <v>32827</v>
      </c>
      <c r="K103" s="158">
        <v>7060</v>
      </c>
      <c r="L103" s="160">
        <v>88</v>
      </c>
      <c r="M103" s="160">
        <v>59</v>
      </c>
      <c r="N103" s="158">
        <v>25620</v>
      </c>
      <c r="O103" s="160">
        <v>8.89</v>
      </c>
      <c r="P103" s="160">
        <v>7.0000000000000007E-2</v>
      </c>
      <c r="BQ103" s="105"/>
      <c r="BR103" s="239"/>
      <c r="BS103" s="161" t="s">
        <v>350</v>
      </c>
    </row>
    <row r="104" spans="1:71" customFormat="1" ht="23.25" x14ac:dyDescent="0.25">
      <c r="A104" s="154" t="s">
        <v>376</v>
      </c>
      <c r="B104" s="155" t="s">
        <v>348</v>
      </c>
      <c r="C104" s="374" t="s">
        <v>347</v>
      </c>
      <c r="D104" s="375"/>
      <c r="E104" s="376"/>
      <c r="F104" s="154" t="s">
        <v>233</v>
      </c>
      <c r="G104" s="156"/>
      <c r="H104" s="162">
        <v>3</v>
      </c>
      <c r="I104" s="158">
        <v>4239.84</v>
      </c>
      <c r="J104" s="158">
        <v>12978</v>
      </c>
      <c r="K104" s="158">
        <v>12377</v>
      </c>
      <c r="L104" s="160">
        <v>270</v>
      </c>
      <c r="M104" s="160">
        <v>259</v>
      </c>
      <c r="N104" s="160">
        <v>72</v>
      </c>
      <c r="O104" s="160">
        <v>14.88</v>
      </c>
      <c r="P104" s="164">
        <v>0.3</v>
      </c>
      <c r="BQ104" s="105"/>
      <c r="BR104" s="239"/>
      <c r="BS104" s="161" t="s">
        <v>347</v>
      </c>
    </row>
    <row r="105" spans="1:71" customFormat="1" ht="45.75" x14ac:dyDescent="0.25">
      <c r="A105" s="154" t="s">
        <v>601</v>
      </c>
      <c r="B105" s="155" t="s">
        <v>343</v>
      </c>
      <c r="C105" s="374" t="s">
        <v>342</v>
      </c>
      <c r="D105" s="375"/>
      <c r="E105" s="376"/>
      <c r="F105" s="154" t="s">
        <v>233</v>
      </c>
      <c r="G105" s="156"/>
      <c r="H105" s="162">
        <v>3</v>
      </c>
      <c r="I105" s="158">
        <v>60160.34</v>
      </c>
      <c r="J105" s="158">
        <v>180481</v>
      </c>
      <c r="K105" s="159"/>
      <c r="L105" s="159"/>
      <c r="M105" s="159"/>
      <c r="N105" s="159"/>
      <c r="O105" s="163">
        <v>0</v>
      </c>
      <c r="P105" s="163">
        <v>0</v>
      </c>
      <c r="BQ105" s="105"/>
      <c r="BR105" s="239"/>
      <c r="BS105" s="161" t="s">
        <v>342</v>
      </c>
    </row>
    <row r="106" spans="1:71" customFormat="1" ht="45.75" x14ac:dyDescent="0.25">
      <c r="A106" s="154" t="s">
        <v>369</v>
      </c>
      <c r="B106" s="155" t="s">
        <v>337</v>
      </c>
      <c r="C106" s="374" t="s">
        <v>336</v>
      </c>
      <c r="D106" s="375"/>
      <c r="E106" s="376"/>
      <c r="F106" s="154" t="s">
        <v>140</v>
      </c>
      <c r="G106" s="156"/>
      <c r="H106" s="166">
        <v>0.1</v>
      </c>
      <c r="I106" s="158">
        <v>217237.06</v>
      </c>
      <c r="J106" s="158">
        <v>21813</v>
      </c>
      <c r="K106" s="158">
        <v>10678</v>
      </c>
      <c r="L106" s="160">
        <v>126</v>
      </c>
      <c r="M106" s="160">
        <v>89</v>
      </c>
      <c r="N106" s="158">
        <v>10920</v>
      </c>
      <c r="O106" s="164">
        <v>14.1</v>
      </c>
      <c r="P106" s="160">
        <v>0.09</v>
      </c>
      <c r="BQ106" s="105"/>
      <c r="BR106" s="239"/>
      <c r="BS106" s="161" t="s">
        <v>336</v>
      </c>
    </row>
    <row r="107" spans="1:71" customFormat="1" ht="45.75" x14ac:dyDescent="0.25">
      <c r="A107" s="154" t="s">
        <v>366</v>
      </c>
      <c r="B107" s="155" t="s">
        <v>334</v>
      </c>
      <c r="C107" s="374" t="s">
        <v>333</v>
      </c>
      <c r="D107" s="375"/>
      <c r="E107" s="376"/>
      <c r="F107" s="154" t="s">
        <v>140</v>
      </c>
      <c r="G107" s="156"/>
      <c r="H107" s="167">
        <v>5.7000000000000002E-2</v>
      </c>
      <c r="I107" s="158">
        <v>179737.62</v>
      </c>
      <c r="J107" s="158">
        <v>10518</v>
      </c>
      <c r="K107" s="158">
        <v>4201</v>
      </c>
      <c r="L107" s="160">
        <v>51</v>
      </c>
      <c r="M107" s="160">
        <v>35</v>
      </c>
      <c r="N107" s="158">
        <v>6231</v>
      </c>
      <c r="O107" s="160">
        <v>5.55</v>
      </c>
      <c r="P107" s="160">
        <v>0.04</v>
      </c>
      <c r="BQ107" s="105"/>
      <c r="BR107" s="239"/>
      <c r="BS107" s="161" t="s">
        <v>333</v>
      </c>
    </row>
    <row r="108" spans="1:71" customFormat="1" ht="45.75" x14ac:dyDescent="0.25">
      <c r="A108" s="154" t="s">
        <v>362</v>
      </c>
      <c r="B108" s="155" t="s">
        <v>331</v>
      </c>
      <c r="C108" s="374" t="s">
        <v>330</v>
      </c>
      <c r="D108" s="375"/>
      <c r="E108" s="376"/>
      <c r="F108" s="154" t="s">
        <v>140</v>
      </c>
      <c r="G108" s="156"/>
      <c r="H108" s="167">
        <v>2.5000000000000001E-2</v>
      </c>
      <c r="I108" s="158">
        <v>202639.01</v>
      </c>
      <c r="J108" s="158">
        <v>5226</v>
      </c>
      <c r="K108" s="158">
        <v>2448</v>
      </c>
      <c r="L108" s="160">
        <v>29</v>
      </c>
      <c r="M108" s="160">
        <v>21</v>
      </c>
      <c r="N108" s="158">
        <v>2728</v>
      </c>
      <c r="O108" s="160">
        <v>3.23</v>
      </c>
      <c r="P108" s="160">
        <v>0.02</v>
      </c>
      <c r="BQ108" s="105"/>
      <c r="BR108" s="239"/>
      <c r="BS108" s="161" t="s">
        <v>330</v>
      </c>
    </row>
    <row r="109" spans="1:71" customFormat="1" ht="23.25" x14ac:dyDescent="0.25">
      <c r="A109" s="154" t="s">
        <v>359</v>
      </c>
      <c r="B109" s="155" t="s">
        <v>328</v>
      </c>
      <c r="C109" s="374" t="s">
        <v>327</v>
      </c>
      <c r="D109" s="375"/>
      <c r="E109" s="376"/>
      <c r="F109" s="154" t="s">
        <v>233</v>
      </c>
      <c r="G109" s="156"/>
      <c r="H109" s="162">
        <v>5</v>
      </c>
      <c r="I109" s="158">
        <v>8626.65</v>
      </c>
      <c r="J109" s="158">
        <v>43175</v>
      </c>
      <c r="K109" s="158">
        <v>4151</v>
      </c>
      <c r="L109" s="160">
        <v>46</v>
      </c>
      <c r="M109" s="160">
        <v>42</v>
      </c>
      <c r="N109" s="158">
        <v>38936</v>
      </c>
      <c r="O109" s="160">
        <v>5.35</v>
      </c>
      <c r="P109" s="160">
        <v>0.05</v>
      </c>
      <c r="BQ109" s="105"/>
      <c r="BR109" s="239"/>
      <c r="BS109" s="161" t="s">
        <v>327</v>
      </c>
    </row>
    <row r="110" spans="1:71" customFormat="1" ht="23.25" x14ac:dyDescent="0.25">
      <c r="A110" s="154" t="s">
        <v>356</v>
      </c>
      <c r="B110" s="155" t="s">
        <v>322</v>
      </c>
      <c r="C110" s="374" t="s">
        <v>321</v>
      </c>
      <c r="D110" s="375"/>
      <c r="E110" s="376"/>
      <c r="F110" s="154" t="s">
        <v>233</v>
      </c>
      <c r="G110" s="156"/>
      <c r="H110" s="162">
        <v>3</v>
      </c>
      <c r="I110" s="158">
        <v>9172.5</v>
      </c>
      <c r="J110" s="158">
        <v>27659</v>
      </c>
      <c r="K110" s="158">
        <v>23258</v>
      </c>
      <c r="L110" s="160">
        <v>224</v>
      </c>
      <c r="M110" s="160">
        <v>142</v>
      </c>
      <c r="N110" s="158">
        <v>4035</v>
      </c>
      <c r="O110" s="160">
        <v>27.96</v>
      </c>
      <c r="P110" s="160">
        <v>0.15</v>
      </c>
      <c r="BQ110" s="105"/>
      <c r="BR110" s="239"/>
      <c r="BS110" s="161" t="s">
        <v>321</v>
      </c>
    </row>
    <row r="111" spans="1:71" customFormat="1" ht="23.25" x14ac:dyDescent="0.25">
      <c r="A111" s="154" t="s">
        <v>353</v>
      </c>
      <c r="B111" s="155" t="s">
        <v>319</v>
      </c>
      <c r="C111" s="374" t="s">
        <v>318</v>
      </c>
      <c r="D111" s="375"/>
      <c r="E111" s="376"/>
      <c r="F111" s="154" t="s">
        <v>169</v>
      </c>
      <c r="G111" s="156"/>
      <c r="H111" s="166">
        <v>3.8</v>
      </c>
      <c r="I111" s="158">
        <v>4389.3500000000004</v>
      </c>
      <c r="J111" s="158">
        <v>18714</v>
      </c>
      <c r="K111" s="158">
        <v>16548</v>
      </c>
      <c r="L111" s="160">
        <v>27</v>
      </c>
      <c r="M111" s="160">
        <v>32</v>
      </c>
      <c r="N111" s="158">
        <v>2107</v>
      </c>
      <c r="O111" s="160">
        <v>21.85</v>
      </c>
      <c r="P111" s="160">
        <v>0.04</v>
      </c>
      <c r="BQ111" s="105"/>
      <c r="BR111" s="239"/>
      <c r="BS111" s="161" t="s">
        <v>318</v>
      </c>
    </row>
    <row r="112" spans="1:71" customFormat="1" ht="23.25" x14ac:dyDescent="0.25">
      <c r="A112" s="154" t="s">
        <v>349</v>
      </c>
      <c r="B112" s="155" t="s">
        <v>316</v>
      </c>
      <c r="C112" s="374" t="s">
        <v>315</v>
      </c>
      <c r="D112" s="375"/>
      <c r="E112" s="376"/>
      <c r="F112" s="154" t="s">
        <v>233</v>
      </c>
      <c r="G112" s="156"/>
      <c r="H112" s="162">
        <v>1</v>
      </c>
      <c r="I112" s="158">
        <v>9880.36</v>
      </c>
      <c r="J112" s="158">
        <v>9888</v>
      </c>
      <c r="K112" s="158">
        <v>2222</v>
      </c>
      <c r="L112" s="160">
        <v>10</v>
      </c>
      <c r="M112" s="160">
        <v>8</v>
      </c>
      <c r="N112" s="158">
        <v>7648</v>
      </c>
      <c r="O112" s="160">
        <v>2.83</v>
      </c>
      <c r="P112" s="160">
        <v>0.01</v>
      </c>
      <c r="BQ112" s="105"/>
      <c r="BR112" s="239"/>
      <c r="BS112" s="161" t="s">
        <v>315</v>
      </c>
    </row>
    <row r="113" spans="1:71" customFormat="1" ht="23.25" x14ac:dyDescent="0.25">
      <c r="A113" s="154" t="s">
        <v>346</v>
      </c>
      <c r="B113" s="155" t="s">
        <v>313</v>
      </c>
      <c r="C113" s="374" t="s">
        <v>312</v>
      </c>
      <c r="D113" s="375"/>
      <c r="E113" s="376"/>
      <c r="F113" s="154" t="s">
        <v>233</v>
      </c>
      <c r="G113" s="156"/>
      <c r="H113" s="162">
        <v>2</v>
      </c>
      <c r="I113" s="158">
        <v>16984.490000000002</v>
      </c>
      <c r="J113" s="158">
        <v>33986</v>
      </c>
      <c r="K113" s="158">
        <v>1963</v>
      </c>
      <c r="L113" s="160">
        <v>16</v>
      </c>
      <c r="M113" s="160">
        <v>17</v>
      </c>
      <c r="N113" s="158">
        <v>31990</v>
      </c>
      <c r="O113" s="160">
        <v>2.56</v>
      </c>
      <c r="P113" s="160">
        <v>0.02</v>
      </c>
      <c r="BQ113" s="105"/>
      <c r="BR113" s="239"/>
      <c r="BS113" s="161" t="s">
        <v>312</v>
      </c>
    </row>
    <row r="114" spans="1:71" customFormat="1" ht="45" x14ac:dyDescent="0.25">
      <c r="A114" s="154" t="s">
        <v>600</v>
      </c>
      <c r="B114" s="155" t="s">
        <v>599</v>
      </c>
      <c r="C114" s="374" t="s">
        <v>597</v>
      </c>
      <c r="D114" s="375"/>
      <c r="E114" s="376"/>
      <c r="F114" s="154" t="s">
        <v>598</v>
      </c>
      <c r="G114" s="156"/>
      <c r="H114" s="167">
        <v>0.28599999999999998</v>
      </c>
      <c r="I114" s="158">
        <v>250315.62</v>
      </c>
      <c r="J114" s="158">
        <v>77259</v>
      </c>
      <c r="K114" s="158">
        <v>11843</v>
      </c>
      <c r="L114" s="158">
        <v>16146</v>
      </c>
      <c r="M114" s="158">
        <v>5670</v>
      </c>
      <c r="N114" s="158">
        <v>43600</v>
      </c>
      <c r="O114" s="160">
        <v>13.63</v>
      </c>
      <c r="P114" s="160">
        <v>4.42</v>
      </c>
      <c r="BQ114" s="105"/>
      <c r="BR114" s="239"/>
      <c r="BS114" s="161" t="s">
        <v>597</v>
      </c>
    </row>
    <row r="115" spans="1:71" customFormat="1" ht="15" x14ac:dyDescent="0.25">
      <c r="A115" s="154" t="s">
        <v>341</v>
      </c>
      <c r="B115" s="155" t="s">
        <v>596</v>
      </c>
      <c r="C115" s="374" t="s">
        <v>595</v>
      </c>
      <c r="D115" s="375"/>
      <c r="E115" s="376"/>
      <c r="F115" s="154" t="s">
        <v>233</v>
      </c>
      <c r="G115" s="156"/>
      <c r="H115" s="162">
        <v>1</v>
      </c>
      <c r="I115" s="158">
        <v>9231.3799999999992</v>
      </c>
      <c r="J115" s="158">
        <v>9565</v>
      </c>
      <c r="K115" s="158">
        <v>7193</v>
      </c>
      <c r="L115" s="160">
        <v>345</v>
      </c>
      <c r="M115" s="160">
        <v>190</v>
      </c>
      <c r="N115" s="158">
        <v>1837</v>
      </c>
      <c r="O115" s="160">
        <v>9.27</v>
      </c>
      <c r="P115" s="160">
        <v>0.19</v>
      </c>
      <c r="BQ115" s="105"/>
      <c r="BR115" s="239"/>
      <c r="BS115" s="161" t="s">
        <v>595</v>
      </c>
    </row>
    <row r="116" spans="1:71" customFormat="1" ht="15" x14ac:dyDescent="0.25">
      <c r="A116" s="381" t="s">
        <v>594</v>
      </c>
      <c r="B116" s="381"/>
      <c r="C116" s="381"/>
      <c r="D116" s="381"/>
      <c r="E116" s="381"/>
      <c r="F116" s="381"/>
      <c r="G116" s="381"/>
      <c r="H116" s="381"/>
      <c r="I116" s="381"/>
      <c r="J116" s="381"/>
      <c r="K116" s="381"/>
      <c r="L116" s="381"/>
      <c r="M116" s="381"/>
      <c r="N116" s="381"/>
      <c r="O116" s="381"/>
      <c r="P116" s="381"/>
      <c r="BQ116" s="105"/>
      <c r="BR116" s="239" t="s">
        <v>594</v>
      </c>
    </row>
    <row r="117" spans="1:71" customFormat="1" ht="23.25" x14ac:dyDescent="0.25">
      <c r="A117" s="154" t="s">
        <v>338</v>
      </c>
      <c r="B117" s="155" t="s">
        <v>593</v>
      </c>
      <c r="C117" s="374" t="s">
        <v>592</v>
      </c>
      <c r="D117" s="375"/>
      <c r="E117" s="376"/>
      <c r="F117" s="154" t="s">
        <v>143</v>
      </c>
      <c r="G117" s="156"/>
      <c r="H117" s="167">
        <v>0.26100000000000001</v>
      </c>
      <c r="I117" s="158">
        <v>156360.24</v>
      </c>
      <c r="J117" s="158">
        <v>41034</v>
      </c>
      <c r="K117" s="158">
        <v>4898</v>
      </c>
      <c r="L117" s="160">
        <v>229</v>
      </c>
      <c r="M117" s="160">
        <v>223</v>
      </c>
      <c r="N117" s="158">
        <v>35684</v>
      </c>
      <c r="O117" s="160">
        <v>6.24</v>
      </c>
      <c r="P117" s="160">
        <v>0.26</v>
      </c>
      <c r="BQ117" s="105"/>
      <c r="BR117" s="239"/>
      <c r="BS117" s="161" t="s">
        <v>592</v>
      </c>
    </row>
    <row r="118" spans="1:71" customFormat="1" ht="23.25" x14ac:dyDescent="0.25">
      <c r="A118" s="154" t="s">
        <v>335</v>
      </c>
      <c r="B118" s="155" t="s">
        <v>591</v>
      </c>
      <c r="C118" s="374" t="s">
        <v>590</v>
      </c>
      <c r="D118" s="375"/>
      <c r="E118" s="376"/>
      <c r="F118" s="154" t="s">
        <v>135</v>
      </c>
      <c r="G118" s="156"/>
      <c r="H118" s="165">
        <v>0.06</v>
      </c>
      <c r="I118" s="158">
        <v>321680.34999999998</v>
      </c>
      <c r="J118" s="158">
        <v>19301</v>
      </c>
      <c r="K118" s="158">
        <v>4081</v>
      </c>
      <c r="L118" s="160">
        <v>1</v>
      </c>
      <c r="M118" s="160">
        <v>1</v>
      </c>
      <c r="N118" s="158">
        <v>15218</v>
      </c>
      <c r="O118" s="164">
        <v>5.2</v>
      </c>
      <c r="P118" s="163">
        <v>0</v>
      </c>
      <c r="BQ118" s="105"/>
      <c r="BR118" s="239"/>
      <c r="BS118" s="161" t="s">
        <v>590</v>
      </c>
    </row>
    <row r="119" spans="1:71" customFormat="1" ht="34.5" x14ac:dyDescent="0.25">
      <c r="A119" s="154" t="s">
        <v>332</v>
      </c>
      <c r="B119" s="155" t="s">
        <v>589</v>
      </c>
      <c r="C119" s="374" t="s">
        <v>588</v>
      </c>
      <c r="D119" s="375"/>
      <c r="E119" s="376"/>
      <c r="F119" s="154" t="s">
        <v>135</v>
      </c>
      <c r="G119" s="156"/>
      <c r="H119" s="165">
        <v>0.08</v>
      </c>
      <c r="I119" s="158">
        <v>905046.87</v>
      </c>
      <c r="J119" s="158">
        <v>72462</v>
      </c>
      <c r="K119" s="158">
        <v>3634</v>
      </c>
      <c r="L119" s="160">
        <v>72</v>
      </c>
      <c r="M119" s="160">
        <v>59</v>
      </c>
      <c r="N119" s="158">
        <v>68697</v>
      </c>
      <c r="O119" s="164">
        <v>4.8</v>
      </c>
      <c r="P119" s="160">
        <v>0.06</v>
      </c>
      <c r="BQ119" s="105"/>
      <c r="BR119" s="239"/>
      <c r="BS119" s="161" t="s">
        <v>588</v>
      </c>
    </row>
    <row r="120" spans="1:71" customFormat="1" ht="23.25" x14ac:dyDescent="0.25">
      <c r="A120" s="154" t="s">
        <v>329</v>
      </c>
      <c r="B120" s="155" t="s">
        <v>587</v>
      </c>
      <c r="C120" s="374" t="s">
        <v>586</v>
      </c>
      <c r="D120" s="375"/>
      <c r="E120" s="376"/>
      <c r="F120" s="154" t="s">
        <v>574</v>
      </c>
      <c r="G120" s="156"/>
      <c r="H120" s="162">
        <v>1</v>
      </c>
      <c r="I120" s="158">
        <v>67337.58</v>
      </c>
      <c r="J120" s="158">
        <v>67612</v>
      </c>
      <c r="K120" s="158">
        <v>9649</v>
      </c>
      <c r="L120" s="160">
        <v>408</v>
      </c>
      <c r="M120" s="160">
        <v>275</v>
      </c>
      <c r="N120" s="158">
        <v>57280</v>
      </c>
      <c r="O120" s="164">
        <v>11.6</v>
      </c>
      <c r="P120" s="160">
        <v>0.28999999999999998</v>
      </c>
      <c r="BQ120" s="105"/>
      <c r="BR120" s="239"/>
      <c r="BS120" s="161" t="s">
        <v>586</v>
      </c>
    </row>
    <row r="121" spans="1:71" customFormat="1" ht="15" x14ac:dyDescent="0.25">
      <c r="A121" s="154" t="s">
        <v>326</v>
      </c>
      <c r="B121" s="155" t="s">
        <v>585</v>
      </c>
      <c r="C121" s="374" t="s">
        <v>583</v>
      </c>
      <c r="D121" s="375"/>
      <c r="E121" s="376"/>
      <c r="F121" s="154" t="s">
        <v>584</v>
      </c>
      <c r="G121" s="156"/>
      <c r="H121" s="162">
        <v>8</v>
      </c>
      <c r="I121" s="158">
        <v>149.97999999999999</v>
      </c>
      <c r="J121" s="158">
        <v>1199</v>
      </c>
      <c r="K121" s="160">
        <v>846</v>
      </c>
      <c r="L121" s="159"/>
      <c r="M121" s="159"/>
      <c r="N121" s="160">
        <v>353</v>
      </c>
      <c r="O121" s="160">
        <v>0.96</v>
      </c>
      <c r="P121" s="163">
        <v>0</v>
      </c>
      <c r="BQ121" s="105"/>
      <c r="BR121" s="239"/>
      <c r="BS121" s="161" t="s">
        <v>583</v>
      </c>
    </row>
    <row r="122" spans="1:71" customFormat="1" ht="34.5" x14ac:dyDescent="0.25">
      <c r="A122" s="154" t="s">
        <v>323</v>
      </c>
      <c r="B122" s="155" t="s">
        <v>582</v>
      </c>
      <c r="C122" s="374" t="s">
        <v>580</v>
      </c>
      <c r="D122" s="375"/>
      <c r="E122" s="376"/>
      <c r="F122" s="154" t="s">
        <v>581</v>
      </c>
      <c r="G122" s="156"/>
      <c r="H122" s="162">
        <v>5</v>
      </c>
      <c r="I122" s="158">
        <v>11724.27</v>
      </c>
      <c r="J122" s="158">
        <v>58665</v>
      </c>
      <c r="K122" s="158">
        <v>6254</v>
      </c>
      <c r="L122" s="160">
        <v>121</v>
      </c>
      <c r="M122" s="160">
        <v>42</v>
      </c>
      <c r="N122" s="158">
        <v>52248</v>
      </c>
      <c r="O122" s="164">
        <v>7.3</v>
      </c>
      <c r="P122" s="160">
        <v>0.05</v>
      </c>
      <c r="BQ122" s="105"/>
      <c r="BR122" s="239"/>
      <c r="BS122" s="161" t="s">
        <v>580</v>
      </c>
    </row>
    <row r="123" spans="1:71" customFormat="1" ht="34.5" x14ac:dyDescent="0.25">
      <c r="A123" s="154" t="s">
        <v>320</v>
      </c>
      <c r="B123" s="155" t="s">
        <v>579</v>
      </c>
      <c r="C123" s="374" t="s">
        <v>578</v>
      </c>
      <c r="D123" s="375"/>
      <c r="E123" s="376"/>
      <c r="F123" s="154" t="s">
        <v>143</v>
      </c>
      <c r="G123" s="156"/>
      <c r="H123" s="165">
        <v>0.98</v>
      </c>
      <c r="I123" s="158">
        <v>173882.34</v>
      </c>
      <c r="J123" s="158">
        <v>170997</v>
      </c>
      <c r="K123" s="158">
        <v>36554</v>
      </c>
      <c r="L123" s="158">
        <v>1066</v>
      </c>
      <c r="M123" s="160">
        <v>593</v>
      </c>
      <c r="N123" s="158">
        <v>132784</v>
      </c>
      <c r="O123" s="160">
        <v>45.47</v>
      </c>
      <c r="P123" s="160">
        <v>0.56999999999999995</v>
      </c>
      <c r="BQ123" s="105"/>
      <c r="BR123" s="239"/>
      <c r="BS123" s="161" t="s">
        <v>578</v>
      </c>
    </row>
    <row r="124" spans="1:71" customFormat="1" ht="45.75" x14ac:dyDescent="0.25">
      <c r="A124" s="154" t="s">
        <v>317</v>
      </c>
      <c r="B124" s="155" t="s">
        <v>577</v>
      </c>
      <c r="C124" s="374" t="s">
        <v>576</v>
      </c>
      <c r="D124" s="375"/>
      <c r="E124" s="376"/>
      <c r="F124" s="154" t="s">
        <v>233</v>
      </c>
      <c r="G124" s="156"/>
      <c r="H124" s="162">
        <v>3</v>
      </c>
      <c r="I124" s="158">
        <v>2521.5700000000002</v>
      </c>
      <c r="J124" s="158">
        <v>7682</v>
      </c>
      <c r="K124" s="158">
        <v>6125</v>
      </c>
      <c r="L124" s="160">
        <v>186</v>
      </c>
      <c r="M124" s="160">
        <v>118</v>
      </c>
      <c r="N124" s="158">
        <v>1253</v>
      </c>
      <c r="O124" s="164">
        <v>7.8</v>
      </c>
      <c r="P124" s="160">
        <v>0.12</v>
      </c>
      <c r="BQ124" s="105"/>
      <c r="BR124" s="239"/>
      <c r="BS124" s="161" t="s">
        <v>576</v>
      </c>
    </row>
    <row r="125" spans="1:71" customFormat="1" ht="57" x14ac:dyDescent="0.25">
      <c r="A125" s="154" t="s">
        <v>314</v>
      </c>
      <c r="B125" s="155" t="s">
        <v>575</v>
      </c>
      <c r="C125" s="374" t="s">
        <v>573</v>
      </c>
      <c r="D125" s="375"/>
      <c r="E125" s="376"/>
      <c r="F125" s="154" t="s">
        <v>574</v>
      </c>
      <c r="G125" s="156"/>
      <c r="H125" s="162">
        <v>1</v>
      </c>
      <c r="I125" s="158">
        <v>15910.03</v>
      </c>
      <c r="J125" s="158">
        <v>16042</v>
      </c>
      <c r="K125" s="158">
        <v>7059</v>
      </c>
      <c r="L125" s="160">
        <v>182</v>
      </c>
      <c r="M125" s="160">
        <v>132</v>
      </c>
      <c r="N125" s="158">
        <v>8669</v>
      </c>
      <c r="O125" s="160">
        <v>8.99</v>
      </c>
      <c r="P125" s="160">
        <v>0.13</v>
      </c>
      <c r="BQ125" s="105"/>
      <c r="BR125" s="239"/>
      <c r="BS125" s="161" t="s">
        <v>573</v>
      </c>
    </row>
    <row r="126" spans="1:71" customFormat="1" ht="23.25" x14ac:dyDescent="0.25">
      <c r="A126" s="154" t="s">
        <v>311</v>
      </c>
      <c r="B126" s="155" t="s">
        <v>572</v>
      </c>
      <c r="C126" s="374" t="s">
        <v>571</v>
      </c>
      <c r="D126" s="375"/>
      <c r="E126" s="376"/>
      <c r="F126" s="154" t="s">
        <v>233</v>
      </c>
      <c r="G126" s="156"/>
      <c r="H126" s="162">
        <v>2</v>
      </c>
      <c r="I126" s="158">
        <v>5849.83</v>
      </c>
      <c r="J126" s="158">
        <v>11755</v>
      </c>
      <c r="K126" s="158">
        <v>3220</v>
      </c>
      <c r="L126" s="160">
        <v>77</v>
      </c>
      <c r="M126" s="160">
        <v>55</v>
      </c>
      <c r="N126" s="158">
        <v>8403</v>
      </c>
      <c r="O126" s="160">
        <v>3.96</v>
      </c>
      <c r="P126" s="160">
        <v>0.06</v>
      </c>
      <c r="BQ126" s="105"/>
      <c r="BR126" s="239"/>
      <c r="BS126" s="161" t="s">
        <v>571</v>
      </c>
    </row>
    <row r="127" spans="1:71" customFormat="1" ht="23.25" x14ac:dyDescent="0.25">
      <c r="A127" s="154" t="s">
        <v>570</v>
      </c>
      <c r="B127" s="155" t="s">
        <v>569</v>
      </c>
      <c r="C127" s="374" t="s">
        <v>568</v>
      </c>
      <c r="D127" s="375"/>
      <c r="E127" s="376"/>
      <c r="F127" s="154" t="s">
        <v>233</v>
      </c>
      <c r="G127" s="156"/>
      <c r="H127" s="162">
        <v>2</v>
      </c>
      <c r="I127" s="158">
        <v>3254.04</v>
      </c>
      <c r="J127" s="158">
        <v>6563</v>
      </c>
      <c r="K127" s="158">
        <v>1497</v>
      </c>
      <c r="L127" s="160">
        <v>52</v>
      </c>
      <c r="M127" s="160">
        <v>55</v>
      </c>
      <c r="N127" s="158">
        <v>4959</v>
      </c>
      <c r="O127" s="164">
        <v>1.8</v>
      </c>
      <c r="P127" s="160">
        <v>0.06</v>
      </c>
      <c r="BQ127" s="105"/>
      <c r="BR127" s="239"/>
      <c r="BS127" s="161" t="s">
        <v>568</v>
      </c>
    </row>
    <row r="128" spans="1:71" customFormat="1" ht="34.5" x14ac:dyDescent="0.25">
      <c r="A128" s="154" t="s">
        <v>567</v>
      </c>
      <c r="B128" s="155" t="s">
        <v>566</v>
      </c>
      <c r="C128" s="374" t="s">
        <v>565</v>
      </c>
      <c r="D128" s="375"/>
      <c r="E128" s="376"/>
      <c r="F128" s="154" t="s">
        <v>233</v>
      </c>
      <c r="G128" s="156"/>
      <c r="H128" s="162">
        <v>1</v>
      </c>
      <c r="I128" s="158">
        <v>6615.85</v>
      </c>
      <c r="J128" s="158">
        <v>6646</v>
      </c>
      <c r="K128" s="158">
        <v>5540</v>
      </c>
      <c r="L128" s="160">
        <v>73</v>
      </c>
      <c r="M128" s="160">
        <v>30</v>
      </c>
      <c r="N128" s="158">
        <v>1003</v>
      </c>
      <c r="O128" s="160">
        <v>6.66</v>
      </c>
      <c r="P128" s="160">
        <v>0.03</v>
      </c>
      <c r="BQ128" s="105"/>
      <c r="BR128" s="239"/>
      <c r="BS128" s="161" t="s">
        <v>565</v>
      </c>
    </row>
    <row r="129" spans="1:75" customFormat="1" ht="34.5" x14ac:dyDescent="0.25">
      <c r="A129" s="154" t="s">
        <v>564</v>
      </c>
      <c r="B129" s="155" t="s">
        <v>563</v>
      </c>
      <c r="C129" s="374" t="s">
        <v>562</v>
      </c>
      <c r="D129" s="375"/>
      <c r="E129" s="376"/>
      <c r="F129" s="154" t="s">
        <v>233</v>
      </c>
      <c r="G129" s="156"/>
      <c r="H129" s="162">
        <v>2</v>
      </c>
      <c r="I129" s="158">
        <v>3008.93</v>
      </c>
      <c r="J129" s="158">
        <v>6017</v>
      </c>
      <c r="K129" s="158">
        <v>3706</v>
      </c>
      <c r="L129" s="159"/>
      <c r="M129" s="159"/>
      <c r="N129" s="158">
        <v>2311</v>
      </c>
      <c r="O129" s="160">
        <v>4.72</v>
      </c>
      <c r="P129" s="163">
        <v>0</v>
      </c>
      <c r="BQ129" s="105"/>
      <c r="BR129" s="239"/>
      <c r="BS129" s="161" t="s">
        <v>562</v>
      </c>
    </row>
    <row r="130" spans="1:75" customFormat="1" ht="34.5" x14ac:dyDescent="0.25">
      <c r="A130" s="154" t="s">
        <v>561</v>
      </c>
      <c r="B130" s="155" t="s">
        <v>560</v>
      </c>
      <c r="C130" s="374" t="s">
        <v>559</v>
      </c>
      <c r="D130" s="375"/>
      <c r="E130" s="376"/>
      <c r="F130" s="154" t="s">
        <v>135</v>
      </c>
      <c r="G130" s="156"/>
      <c r="H130" s="165">
        <v>0.01</v>
      </c>
      <c r="I130" s="158">
        <v>482637.28</v>
      </c>
      <c r="J130" s="158">
        <v>4838</v>
      </c>
      <c r="K130" s="160">
        <v>868</v>
      </c>
      <c r="L130" s="160">
        <v>15</v>
      </c>
      <c r="M130" s="160">
        <v>10</v>
      </c>
      <c r="N130" s="158">
        <v>3945</v>
      </c>
      <c r="O130" s="160">
        <v>1.24</v>
      </c>
      <c r="P130" s="160">
        <v>0.01</v>
      </c>
      <c r="BQ130" s="105"/>
      <c r="BR130" s="239"/>
      <c r="BS130" s="161" t="s">
        <v>559</v>
      </c>
    </row>
    <row r="131" spans="1:75" customFormat="1" ht="15" x14ac:dyDescent="0.25">
      <c r="A131" s="368" t="s">
        <v>719</v>
      </c>
      <c r="B131" s="369"/>
      <c r="C131" s="369"/>
      <c r="D131" s="369"/>
      <c r="E131" s="369"/>
      <c r="F131" s="369"/>
      <c r="G131" s="369"/>
      <c r="H131" s="369"/>
      <c r="I131" s="370"/>
      <c r="J131" s="168"/>
      <c r="K131" s="168"/>
      <c r="L131" s="168"/>
      <c r="M131" s="168"/>
      <c r="N131" s="168"/>
      <c r="O131" s="175">
        <v>6664.2787440000002</v>
      </c>
      <c r="P131" s="176">
        <v>539.92652450000003</v>
      </c>
      <c r="BQ131" s="105"/>
      <c r="BR131" s="239"/>
      <c r="BT131" s="169" t="s">
        <v>719</v>
      </c>
    </row>
    <row r="132" spans="1:75" customFormat="1" ht="15" x14ac:dyDescent="0.25">
      <c r="A132" s="368" t="s">
        <v>247</v>
      </c>
      <c r="B132" s="369"/>
      <c r="C132" s="369"/>
      <c r="D132" s="369"/>
      <c r="E132" s="369"/>
      <c r="F132" s="369"/>
      <c r="G132" s="369"/>
      <c r="H132" s="369"/>
      <c r="I132" s="370"/>
      <c r="J132" s="168"/>
      <c r="K132" s="168"/>
      <c r="L132" s="168"/>
      <c r="M132" s="168"/>
      <c r="N132" s="168"/>
      <c r="O132" s="168"/>
      <c r="P132" s="168"/>
      <c r="BU132" s="169" t="s">
        <v>247</v>
      </c>
    </row>
    <row r="133" spans="1:75" customFormat="1" ht="15" x14ac:dyDescent="0.25">
      <c r="A133" s="371" t="s">
        <v>248</v>
      </c>
      <c r="B133" s="372"/>
      <c r="C133" s="372"/>
      <c r="D133" s="372"/>
      <c r="E133" s="372"/>
      <c r="F133" s="372"/>
      <c r="G133" s="372"/>
      <c r="H133" s="372"/>
      <c r="I133" s="373"/>
      <c r="J133" s="170">
        <v>19984279</v>
      </c>
      <c r="K133" s="171"/>
      <c r="L133" s="171"/>
      <c r="M133" s="171"/>
      <c r="N133" s="171"/>
      <c r="O133" s="171"/>
      <c r="P133" s="171"/>
      <c r="BU133" s="169"/>
      <c r="BV133" s="161" t="s">
        <v>248</v>
      </c>
    </row>
    <row r="134" spans="1:75" customFormat="1" ht="15" x14ac:dyDescent="0.25">
      <c r="A134" s="371" t="s">
        <v>249</v>
      </c>
      <c r="B134" s="372"/>
      <c r="C134" s="372"/>
      <c r="D134" s="372"/>
      <c r="E134" s="372"/>
      <c r="F134" s="372"/>
      <c r="G134" s="372"/>
      <c r="H134" s="372"/>
      <c r="I134" s="373"/>
      <c r="J134" s="171"/>
      <c r="K134" s="171"/>
      <c r="L134" s="171"/>
      <c r="M134" s="171"/>
      <c r="N134" s="171"/>
      <c r="O134" s="171"/>
      <c r="P134" s="171"/>
      <c r="BU134" s="169"/>
      <c r="BV134" s="161" t="s">
        <v>249</v>
      </c>
    </row>
    <row r="135" spans="1:75" customFormat="1" ht="15" x14ac:dyDescent="0.25">
      <c r="A135" s="371" t="s">
        <v>250</v>
      </c>
      <c r="B135" s="372"/>
      <c r="C135" s="372"/>
      <c r="D135" s="372"/>
      <c r="E135" s="372"/>
      <c r="F135" s="372"/>
      <c r="G135" s="372"/>
      <c r="H135" s="372"/>
      <c r="I135" s="373"/>
      <c r="J135" s="170">
        <v>5118855</v>
      </c>
      <c r="K135" s="171"/>
      <c r="L135" s="171"/>
      <c r="M135" s="171"/>
      <c r="N135" s="171"/>
      <c r="O135" s="171"/>
      <c r="P135" s="171"/>
      <c r="BU135" s="169"/>
      <c r="BV135" s="161" t="s">
        <v>250</v>
      </c>
    </row>
    <row r="136" spans="1:75" customFormat="1" ht="15" x14ac:dyDescent="0.25">
      <c r="A136" s="371" t="s">
        <v>251</v>
      </c>
      <c r="B136" s="372"/>
      <c r="C136" s="372"/>
      <c r="D136" s="372"/>
      <c r="E136" s="372"/>
      <c r="F136" s="372"/>
      <c r="G136" s="372"/>
      <c r="H136" s="372"/>
      <c r="I136" s="373"/>
      <c r="J136" s="170">
        <v>1147531</v>
      </c>
      <c r="K136" s="171"/>
      <c r="L136" s="171"/>
      <c r="M136" s="171"/>
      <c r="N136" s="171"/>
      <c r="O136" s="171"/>
      <c r="P136" s="171"/>
      <c r="BU136" s="169"/>
      <c r="BV136" s="161" t="s">
        <v>251</v>
      </c>
    </row>
    <row r="137" spans="1:75" customFormat="1" ht="15" x14ac:dyDescent="0.25">
      <c r="A137" s="371" t="s">
        <v>252</v>
      </c>
      <c r="B137" s="372"/>
      <c r="C137" s="372"/>
      <c r="D137" s="372"/>
      <c r="E137" s="372"/>
      <c r="F137" s="372"/>
      <c r="G137" s="372"/>
      <c r="H137" s="372"/>
      <c r="I137" s="373"/>
      <c r="J137" s="170">
        <v>528978</v>
      </c>
      <c r="K137" s="171"/>
      <c r="L137" s="171"/>
      <c r="M137" s="171"/>
      <c r="N137" s="171"/>
      <c r="O137" s="171"/>
      <c r="P137" s="171"/>
      <c r="BU137" s="169"/>
      <c r="BV137" s="161" t="s">
        <v>252</v>
      </c>
    </row>
    <row r="138" spans="1:75" customFormat="1" ht="15" x14ac:dyDescent="0.25">
      <c r="A138" s="371" t="s">
        <v>253</v>
      </c>
      <c r="B138" s="372"/>
      <c r="C138" s="372"/>
      <c r="D138" s="372"/>
      <c r="E138" s="372"/>
      <c r="F138" s="372"/>
      <c r="G138" s="372"/>
      <c r="H138" s="372"/>
      <c r="I138" s="373"/>
      <c r="J138" s="170">
        <v>13188915</v>
      </c>
      <c r="K138" s="171"/>
      <c r="L138" s="171"/>
      <c r="M138" s="171"/>
      <c r="N138" s="171"/>
      <c r="O138" s="171"/>
      <c r="P138" s="171"/>
      <c r="BU138" s="169"/>
      <c r="BV138" s="161" t="s">
        <v>253</v>
      </c>
    </row>
    <row r="139" spans="1:75" customFormat="1" ht="15" x14ac:dyDescent="0.25">
      <c r="A139" s="371" t="s">
        <v>254</v>
      </c>
      <c r="B139" s="372"/>
      <c r="C139" s="372"/>
      <c r="D139" s="372"/>
      <c r="E139" s="372"/>
      <c r="F139" s="372"/>
      <c r="G139" s="372"/>
      <c r="H139" s="372"/>
      <c r="I139" s="373"/>
      <c r="J139" s="170">
        <v>29377910</v>
      </c>
      <c r="K139" s="171"/>
      <c r="L139" s="171"/>
      <c r="M139" s="171"/>
      <c r="N139" s="171"/>
      <c r="O139" s="171"/>
      <c r="P139" s="171"/>
      <c r="BU139" s="169"/>
      <c r="BV139" s="161" t="s">
        <v>254</v>
      </c>
    </row>
    <row r="140" spans="1:75" customFormat="1" ht="15" x14ac:dyDescent="0.25">
      <c r="A140" s="371" t="s">
        <v>261</v>
      </c>
      <c r="B140" s="372"/>
      <c r="C140" s="372"/>
      <c r="D140" s="372"/>
      <c r="E140" s="372"/>
      <c r="F140" s="372"/>
      <c r="G140" s="372"/>
      <c r="H140" s="372"/>
      <c r="I140" s="373"/>
      <c r="J140" s="170">
        <v>19680</v>
      </c>
      <c r="K140" s="171"/>
      <c r="L140" s="171"/>
      <c r="M140" s="171"/>
      <c r="N140" s="171"/>
      <c r="O140" s="171"/>
      <c r="P140" s="171"/>
      <c r="BU140" s="169"/>
      <c r="BV140" s="161" t="s">
        <v>261</v>
      </c>
    </row>
    <row r="141" spans="1:75" customFormat="1" ht="15" x14ac:dyDescent="0.25">
      <c r="A141" s="371" t="s">
        <v>306</v>
      </c>
      <c r="B141" s="372"/>
      <c r="C141" s="372"/>
      <c r="D141" s="372"/>
      <c r="E141" s="372"/>
      <c r="F141" s="372"/>
      <c r="G141" s="372"/>
      <c r="H141" s="372"/>
      <c r="I141" s="373"/>
      <c r="J141" s="170">
        <v>180481</v>
      </c>
      <c r="K141" s="171"/>
      <c r="L141" s="171"/>
      <c r="M141" s="171"/>
      <c r="N141" s="171"/>
      <c r="O141" s="171"/>
      <c r="P141" s="171"/>
      <c r="BU141" s="169"/>
      <c r="BV141" s="161" t="s">
        <v>306</v>
      </c>
    </row>
    <row r="142" spans="1:75" customFormat="1" ht="15" x14ac:dyDescent="0.25">
      <c r="A142" s="368" t="s">
        <v>262</v>
      </c>
      <c r="B142" s="369"/>
      <c r="C142" s="369"/>
      <c r="D142" s="369"/>
      <c r="E142" s="369"/>
      <c r="F142" s="369"/>
      <c r="G142" s="369"/>
      <c r="H142" s="369"/>
      <c r="I142" s="370"/>
      <c r="J142" s="172">
        <v>29578071</v>
      </c>
      <c r="K142" s="168"/>
      <c r="L142" s="168"/>
      <c r="M142" s="168"/>
      <c r="N142" s="168"/>
      <c r="O142" s="168"/>
      <c r="P142" s="168"/>
      <c r="BU142" s="169"/>
      <c r="BW142" s="169" t="s">
        <v>262</v>
      </c>
    </row>
    <row r="143" spans="1:75" customFormat="1" ht="15" x14ac:dyDescent="0.25">
      <c r="A143" s="371" t="s">
        <v>263</v>
      </c>
      <c r="B143" s="372"/>
      <c r="C143" s="372"/>
      <c r="D143" s="372"/>
      <c r="E143" s="372"/>
      <c r="F143" s="372"/>
      <c r="G143" s="372"/>
      <c r="H143" s="372"/>
      <c r="I143" s="373"/>
      <c r="J143" s="170">
        <v>5647833</v>
      </c>
      <c r="K143" s="171"/>
      <c r="L143" s="171"/>
      <c r="M143" s="171"/>
      <c r="N143" s="171"/>
      <c r="O143" s="171"/>
      <c r="P143" s="171"/>
      <c r="BU143" s="169"/>
      <c r="BV143" s="161" t="s">
        <v>263</v>
      </c>
      <c r="BW143" s="169"/>
    </row>
    <row r="144" spans="1:75" customFormat="1" ht="15" x14ac:dyDescent="0.25">
      <c r="A144" s="371" t="s">
        <v>264</v>
      </c>
      <c r="B144" s="372"/>
      <c r="C144" s="372"/>
      <c r="D144" s="372"/>
      <c r="E144" s="372"/>
      <c r="F144" s="372"/>
      <c r="G144" s="372"/>
      <c r="H144" s="372"/>
      <c r="I144" s="373"/>
      <c r="J144" s="170">
        <v>5897346</v>
      </c>
      <c r="K144" s="171"/>
      <c r="L144" s="171"/>
      <c r="M144" s="171"/>
      <c r="N144" s="171"/>
      <c r="O144" s="171"/>
      <c r="P144" s="171"/>
      <c r="BU144" s="169"/>
      <c r="BV144" s="161" t="s">
        <v>264</v>
      </c>
      <c r="BW144" s="169"/>
    </row>
    <row r="145" spans="1:76" customFormat="1" ht="15" x14ac:dyDescent="0.25">
      <c r="A145" s="371" t="s">
        <v>265</v>
      </c>
      <c r="B145" s="372"/>
      <c r="C145" s="372"/>
      <c r="D145" s="372"/>
      <c r="E145" s="372"/>
      <c r="F145" s="372"/>
      <c r="G145" s="372"/>
      <c r="H145" s="372"/>
      <c r="I145" s="373"/>
      <c r="J145" s="170">
        <v>3515965</v>
      </c>
      <c r="K145" s="171"/>
      <c r="L145" s="171"/>
      <c r="M145" s="171"/>
      <c r="N145" s="171"/>
      <c r="O145" s="171"/>
      <c r="P145" s="171"/>
      <c r="BU145" s="169"/>
      <c r="BV145" s="161" t="s">
        <v>265</v>
      </c>
      <c r="BW145" s="169"/>
    </row>
    <row r="146" spans="1:76" customFormat="1" ht="15" x14ac:dyDescent="0.25">
      <c r="A146" s="368" t="s">
        <v>266</v>
      </c>
      <c r="B146" s="369"/>
      <c r="C146" s="369"/>
      <c r="D146" s="369"/>
      <c r="E146" s="369"/>
      <c r="F146" s="369"/>
      <c r="G146" s="369"/>
      <c r="H146" s="369"/>
      <c r="I146" s="370"/>
      <c r="J146" s="172">
        <v>29578071</v>
      </c>
      <c r="K146" s="168"/>
      <c r="L146" s="168"/>
      <c r="M146" s="168"/>
      <c r="N146" s="168"/>
      <c r="O146" s="175">
        <v>6664.2787440000002</v>
      </c>
      <c r="P146" s="176">
        <v>539.92652450000003</v>
      </c>
      <c r="BU146" s="169"/>
      <c r="BW146" s="169" t="s">
        <v>266</v>
      </c>
    </row>
    <row r="147" spans="1:76" customFormat="1" ht="15" x14ac:dyDescent="0.25">
      <c r="A147" s="371" t="s">
        <v>267</v>
      </c>
      <c r="B147" s="372"/>
      <c r="C147" s="372"/>
      <c r="D147" s="372"/>
      <c r="E147" s="372"/>
      <c r="F147" s="372"/>
      <c r="G147" s="372"/>
      <c r="H147" s="372"/>
      <c r="I147" s="373"/>
      <c r="J147" s="171"/>
      <c r="K147" s="171"/>
      <c r="L147" s="171"/>
      <c r="M147" s="171"/>
      <c r="N147" s="171"/>
      <c r="O147" s="171"/>
      <c r="P147" s="171"/>
      <c r="BU147" s="169"/>
      <c r="BV147" s="161" t="s">
        <v>267</v>
      </c>
      <c r="BW147" s="169"/>
    </row>
    <row r="148" spans="1:76" customFormat="1" ht="15" x14ac:dyDescent="0.25">
      <c r="A148" s="371" t="s">
        <v>268</v>
      </c>
      <c r="B148" s="372"/>
      <c r="C148" s="372"/>
      <c r="D148" s="372"/>
      <c r="E148" s="372"/>
      <c r="F148" s="372"/>
      <c r="G148" s="372"/>
      <c r="H148" s="173" t="s">
        <v>693</v>
      </c>
      <c r="I148" s="174"/>
      <c r="J148" s="168"/>
      <c r="K148" s="168"/>
      <c r="L148" s="168"/>
      <c r="M148" s="168"/>
      <c r="N148" s="168"/>
      <c r="O148" s="168"/>
      <c r="P148" s="168"/>
      <c r="BU148" s="169"/>
      <c r="BW148" s="169"/>
      <c r="BX148" s="161" t="s">
        <v>268</v>
      </c>
    </row>
    <row r="149" spans="1:76" customFormat="1" ht="15" x14ac:dyDescent="0.25">
      <c r="A149" s="371" t="s">
        <v>270</v>
      </c>
      <c r="B149" s="372"/>
      <c r="C149" s="372"/>
      <c r="D149" s="372"/>
      <c r="E149" s="372"/>
      <c r="F149" s="372"/>
      <c r="G149" s="372"/>
      <c r="H149" s="173" t="s">
        <v>694</v>
      </c>
      <c r="I149" s="174"/>
      <c r="J149" s="168"/>
      <c r="K149" s="168"/>
      <c r="L149" s="168"/>
      <c r="M149" s="168"/>
      <c r="N149" s="168"/>
      <c r="O149" s="168"/>
      <c r="P149" s="168"/>
      <c r="BU149" s="169"/>
      <c r="BW149" s="169"/>
      <c r="BX149" s="161" t="s">
        <v>270</v>
      </c>
    </row>
    <row r="150" spans="1:76" customFormat="1" ht="3" customHeight="1" x14ac:dyDescent="0.25">
      <c r="A150" s="177"/>
      <c r="B150" s="177"/>
      <c r="C150" s="177"/>
      <c r="D150" s="177"/>
      <c r="E150" s="177"/>
      <c r="F150" s="177"/>
      <c r="G150" s="177"/>
      <c r="H150" s="177"/>
      <c r="I150" s="177"/>
      <c r="J150" s="177"/>
      <c r="K150" s="177"/>
      <c r="L150" s="178"/>
      <c r="M150" s="178"/>
      <c r="N150" s="178"/>
      <c r="O150" s="179"/>
      <c r="P150" s="179"/>
    </row>
    <row r="151" spans="1:76" customFormat="1" ht="53.25" customHeight="1" x14ac:dyDescent="0.25">
      <c r="A151" s="132"/>
      <c r="B151" s="132"/>
      <c r="C151" s="132"/>
      <c r="D151" s="132"/>
      <c r="E151" s="132"/>
      <c r="F151" s="132"/>
      <c r="G151" s="132"/>
      <c r="H151" s="132"/>
      <c r="I151" s="132"/>
      <c r="J151" s="132"/>
      <c r="K151" s="132"/>
      <c r="L151" s="132"/>
      <c r="M151" s="132"/>
      <c r="N151" s="132"/>
      <c r="O151" s="132"/>
      <c r="P151" s="132"/>
    </row>
    <row r="152" spans="1:76" customFormat="1" ht="15" x14ac:dyDescent="0.25">
      <c r="A152" s="132"/>
      <c r="B152" s="132"/>
      <c r="C152" s="132"/>
      <c r="D152" s="132"/>
      <c r="E152" s="132"/>
      <c r="F152" s="132"/>
      <c r="G152" s="132"/>
      <c r="H152" s="136"/>
      <c r="I152" s="367"/>
      <c r="J152" s="367"/>
      <c r="K152" s="367"/>
      <c r="L152" s="132"/>
      <c r="M152" s="132"/>
      <c r="N152" s="132"/>
      <c r="O152" s="132"/>
      <c r="P152" s="132"/>
    </row>
    <row r="153" spans="1:76" customFormat="1" ht="15" x14ac:dyDescent="0.25">
      <c r="A153" s="132"/>
      <c r="B153" s="132"/>
      <c r="C153" s="132"/>
      <c r="D153" s="132"/>
      <c r="E153" s="132"/>
      <c r="F153" s="132"/>
      <c r="G153" s="132"/>
      <c r="H153" s="132"/>
      <c r="I153" s="132"/>
      <c r="J153" s="132"/>
      <c r="K153" s="132"/>
      <c r="L153" s="132"/>
      <c r="M153" s="132"/>
      <c r="N153" s="132"/>
      <c r="O153" s="132"/>
      <c r="P153" s="132"/>
    </row>
    <row r="154" spans="1:76" customFormat="1" ht="15" x14ac:dyDescent="0.25">
      <c r="A154" s="132"/>
      <c r="B154" s="132"/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</row>
  </sheetData>
  <mergeCells count="151">
    <mergeCell ref="A8:P8"/>
    <mergeCell ref="C9:G9"/>
    <mergeCell ref="E16:P16"/>
    <mergeCell ref="A18:A20"/>
    <mergeCell ref="B18:B20"/>
    <mergeCell ref="K19:N19"/>
    <mergeCell ref="A2:P2"/>
    <mergeCell ref="A3:P3"/>
    <mergeCell ref="A5:P5"/>
    <mergeCell ref="A6:P6"/>
    <mergeCell ref="A7:P7"/>
    <mergeCell ref="C18:E20"/>
    <mergeCell ref="F18:F20"/>
    <mergeCell ref="G18:H18"/>
    <mergeCell ref="I18:N18"/>
    <mergeCell ref="O18:O20"/>
    <mergeCell ref="P18:P20"/>
    <mergeCell ref="G19:G20"/>
    <mergeCell ref="H19:H20"/>
    <mergeCell ref="I19:I20"/>
    <mergeCell ref="J19:J20"/>
    <mergeCell ref="C28:E28"/>
    <mergeCell ref="C29:E29"/>
    <mergeCell ref="C30:E30"/>
    <mergeCell ref="C21:E21"/>
    <mergeCell ref="A22:P22"/>
    <mergeCell ref="A23:P23"/>
    <mergeCell ref="C25:E25"/>
    <mergeCell ref="C24:E24"/>
    <mergeCell ref="A26:P26"/>
    <mergeCell ref="C27:E27"/>
    <mergeCell ref="C50:E50"/>
    <mergeCell ref="C31:E31"/>
    <mergeCell ref="C34:E34"/>
    <mergeCell ref="C35:E35"/>
    <mergeCell ref="A32:P32"/>
    <mergeCell ref="C33:E33"/>
    <mergeCell ref="A36:P36"/>
    <mergeCell ref="C37:E37"/>
    <mergeCell ref="C38:E38"/>
    <mergeCell ref="C39:E39"/>
    <mergeCell ref="C40:E40"/>
    <mergeCell ref="C41:E41"/>
    <mergeCell ref="C42:E42"/>
    <mergeCell ref="A43:P43"/>
    <mergeCell ref="C44:E44"/>
    <mergeCell ref="C45:E45"/>
    <mergeCell ref="C46:E46"/>
    <mergeCell ref="C47:E47"/>
    <mergeCell ref="C48:E48"/>
    <mergeCell ref="C49:E49"/>
    <mergeCell ref="A70:P70"/>
    <mergeCell ref="A51:P51"/>
    <mergeCell ref="A52:P52"/>
    <mergeCell ref="C53:E53"/>
    <mergeCell ref="C54:E54"/>
    <mergeCell ref="C55:E55"/>
    <mergeCell ref="C56:E56"/>
    <mergeCell ref="A57:P57"/>
    <mergeCell ref="C58:E58"/>
    <mergeCell ref="C59:E59"/>
    <mergeCell ref="C60:E60"/>
    <mergeCell ref="C66:E66"/>
    <mergeCell ref="C67:E67"/>
    <mergeCell ref="C69:E69"/>
    <mergeCell ref="C62:E62"/>
    <mergeCell ref="C64:E64"/>
    <mergeCell ref="C65:E65"/>
    <mergeCell ref="C61:E61"/>
    <mergeCell ref="A63:P63"/>
    <mergeCell ref="C68:E68"/>
    <mergeCell ref="C78:E78"/>
    <mergeCell ref="C80:E80"/>
    <mergeCell ref="C71:E71"/>
    <mergeCell ref="C72:E72"/>
    <mergeCell ref="C73:E73"/>
    <mergeCell ref="C74:E74"/>
    <mergeCell ref="C75:E75"/>
    <mergeCell ref="C76:E76"/>
    <mergeCell ref="C77:E77"/>
    <mergeCell ref="A79:P79"/>
    <mergeCell ref="A100:P100"/>
    <mergeCell ref="C86:E86"/>
    <mergeCell ref="C87:E87"/>
    <mergeCell ref="C81:E81"/>
    <mergeCell ref="C83:E83"/>
    <mergeCell ref="C85:E85"/>
    <mergeCell ref="C82:E82"/>
    <mergeCell ref="A84:P84"/>
    <mergeCell ref="C88:E88"/>
    <mergeCell ref="C89:E89"/>
    <mergeCell ref="C90:E90"/>
    <mergeCell ref="C91:E91"/>
    <mergeCell ref="C92:E92"/>
    <mergeCell ref="C93:E93"/>
    <mergeCell ref="C94:E94"/>
    <mergeCell ref="C95:E95"/>
    <mergeCell ref="C96:E96"/>
    <mergeCell ref="C97:E97"/>
    <mergeCell ref="C98:E98"/>
    <mergeCell ref="C99:E99"/>
    <mergeCell ref="C120:E120"/>
    <mergeCell ref="C101:E101"/>
    <mergeCell ref="C102:E102"/>
    <mergeCell ref="C103:E103"/>
    <mergeCell ref="C104:E104"/>
    <mergeCell ref="C105:E105"/>
    <mergeCell ref="C106:E106"/>
    <mergeCell ref="C107:E107"/>
    <mergeCell ref="C108:E108"/>
    <mergeCell ref="C109:E109"/>
    <mergeCell ref="C110:E110"/>
    <mergeCell ref="C117:E117"/>
    <mergeCell ref="C118:E118"/>
    <mergeCell ref="C119:E119"/>
    <mergeCell ref="C114:E114"/>
    <mergeCell ref="C115:E115"/>
    <mergeCell ref="C111:E111"/>
    <mergeCell ref="C112:E112"/>
    <mergeCell ref="C113:E113"/>
    <mergeCell ref="A116:P116"/>
    <mergeCell ref="A140:I140"/>
    <mergeCell ref="C126:E126"/>
    <mergeCell ref="C127:E127"/>
    <mergeCell ref="C128:E128"/>
    <mergeCell ref="C121:E121"/>
    <mergeCell ref="C122:E122"/>
    <mergeCell ref="C123:E123"/>
    <mergeCell ref="C124:E124"/>
    <mergeCell ref="C125:E125"/>
    <mergeCell ref="C129:E129"/>
    <mergeCell ref="C130:E130"/>
    <mergeCell ref="A131:I131"/>
    <mergeCell ref="A132:I132"/>
    <mergeCell ref="A133:I133"/>
    <mergeCell ref="A134:I134"/>
    <mergeCell ref="A135:I135"/>
    <mergeCell ref="A136:I136"/>
    <mergeCell ref="A137:I137"/>
    <mergeCell ref="A138:I138"/>
    <mergeCell ref="A139:I139"/>
    <mergeCell ref="I152:K152"/>
    <mergeCell ref="A141:I141"/>
    <mergeCell ref="A142:I142"/>
    <mergeCell ref="A143:I143"/>
    <mergeCell ref="A144:I144"/>
    <mergeCell ref="A145:I145"/>
    <mergeCell ref="A146:I146"/>
    <mergeCell ref="A147:I147"/>
    <mergeCell ref="A148:G148"/>
    <mergeCell ref="A149:G149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X266"/>
  <sheetViews>
    <sheetView workbookViewId="0">
      <selection activeCell="C127" sqref="C127:E127"/>
    </sheetView>
  </sheetViews>
  <sheetFormatPr defaultColWidth="9.140625" defaultRowHeight="11.25" customHeight="1" x14ac:dyDescent="0.2"/>
  <cols>
    <col min="1" max="1" width="9" style="184" customWidth="1"/>
    <col min="2" max="2" width="20.140625" style="184" customWidth="1"/>
    <col min="3" max="4" width="10.42578125" style="184" customWidth="1"/>
    <col min="5" max="5" width="13.28515625" style="184" customWidth="1"/>
    <col min="6" max="6" width="8.5703125" style="184" customWidth="1"/>
    <col min="7" max="7" width="9.42578125" style="184" customWidth="1"/>
    <col min="8" max="8" width="10.140625" style="184" customWidth="1"/>
    <col min="9" max="9" width="11.85546875" style="184" customWidth="1"/>
    <col min="10" max="10" width="12.140625" style="184" customWidth="1"/>
    <col min="11" max="14" width="10.7109375" style="184" customWidth="1"/>
    <col min="15" max="16" width="11" style="184" customWidth="1"/>
    <col min="17" max="19" width="8.7109375" style="184" customWidth="1"/>
    <col min="20" max="51" width="180.28515625" style="161" hidden="1" customWidth="1"/>
    <col min="52" max="56" width="52.140625" style="161" hidden="1" customWidth="1"/>
    <col min="57" max="68" width="130.28515625" style="161" hidden="1" customWidth="1"/>
    <col min="69" max="70" width="180.28515625" style="161" hidden="1" customWidth="1"/>
    <col min="71" max="71" width="34.140625" style="161" hidden="1" customWidth="1"/>
    <col min="72" max="75" width="103.28515625" style="161" hidden="1" customWidth="1"/>
    <col min="76" max="76" width="81.28515625" style="161" hidden="1" customWidth="1"/>
    <col min="77" max="16384" width="9.140625" style="184"/>
  </cols>
  <sheetData>
    <row r="1" spans="1:68" customFormat="1" ht="15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3"/>
      <c r="K1" s="132"/>
      <c r="L1" s="132"/>
      <c r="M1" s="132"/>
      <c r="N1" s="132"/>
      <c r="O1" s="132"/>
      <c r="P1" s="132"/>
    </row>
    <row r="2" spans="1:68" customFormat="1" ht="35.25" customHeight="1" x14ac:dyDescent="0.25">
      <c r="A2" s="343" t="s">
        <v>740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T2" s="85" t="s">
        <v>516</v>
      </c>
      <c r="U2" s="85" t="s">
        <v>0</v>
      </c>
      <c r="V2" s="85" t="s">
        <v>0</v>
      </c>
      <c r="W2" s="85" t="s">
        <v>0</v>
      </c>
      <c r="X2" s="85" t="s">
        <v>0</v>
      </c>
      <c r="Y2" s="85" t="s">
        <v>0</v>
      </c>
      <c r="Z2" s="85" t="s">
        <v>0</v>
      </c>
      <c r="AA2" s="85" t="s">
        <v>0</v>
      </c>
      <c r="AB2" s="85" t="s">
        <v>0</v>
      </c>
      <c r="AC2" s="85" t="s">
        <v>0</v>
      </c>
      <c r="AD2" s="85" t="s">
        <v>0</v>
      </c>
      <c r="AE2" s="85" t="s">
        <v>0</v>
      </c>
      <c r="AF2" s="85" t="s">
        <v>0</v>
      </c>
      <c r="AG2" s="85" t="s">
        <v>0</v>
      </c>
      <c r="AH2" s="85" t="s">
        <v>0</v>
      </c>
      <c r="AI2" s="85" t="s">
        <v>0</v>
      </c>
    </row>
    <row r="3" spans="1:68" customFormat="1" ht="15" x14ac:dyDescent="0.25">
      <c r="A3" s="377" t="s">
        <v>1</v>
      </c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7"/>
      <c r="P3" s="377"/>
    </row>
    <row r="4" spans="1:68" customFormat="1" ht="15" x14ac:dyDescent="0.25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</row>
    <row r="5" spans="1:68" customFormat="1" ht="28.5" customHeight="1" x14ac:dyDescent="0.25">
      <c r="A5" s="378" t="s">
        <v>515</v>
      </c>
      <c r="B5" s="378"/>
      <c r="C5" s="378"/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</row>
    <row r="6" spans="1:68" customFormat="1" ht="21" customHeight="1" x14ac:dyDescent="0.25">
      <c r="A6" s="379" t="s">
        <v>101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</row>
    <row r="7" spans="1:68" customFormat="1" ht="15" x14ac:dyDescent="0.25">
      <c r="A7" s="346" t="s">
        <v>514</v>
      </c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  <c r="AJ7" s="85" t="s">
        <v>514</v>
      </c>
      <c r="AK7" s="85" t="s">
        <v>0</v>
      </c>
      <c r="AL7" s="85" t="s">
        <v>0</v>
      </c>
      <c r="AM7" s="85" t="s">
        <v>0</v>
      </c>
      <c r="AN7" s="85" t="s">
        <v>0</v>
      </c>
      <c r="AO7" s="85" t="s">
        <v>0</v>
      </c>
      <c r="AP7" s="85" t="s">
        <v>0</v>
      </c>
      <c r="AQ7" s="85" t="s">
        <v>0</v>
      </c>
      <c r="AR7" s="85" t="s">
        <v>0</v>
      </c>
      <c r="AS7" s="85" t="s">
        <v>0</v>
      </c>
      <c r="AT7" s="85" t="s">
        <v>0</v>
      </c>
      <c r="AU7" s="85" t="s">
        <v>0</v>
      </c>
      <c r="AV7" s="85" t="s">
        <v>0</v>
      </c>
      <c r="AW7" s="85" t="s">
        <v>0</v>
      </c>
      <c r="AX7" s="85" t="s">
        <v>0</v>
      </c>
      <c r="AY7" s="85" t="s">
        <v>0</v>
      </c>
    </row>
    <row r="8" spans="1:68" customFormat="1" ht="15.75" customHeight="1" x14ac:dyDescent="0.25">
      <c r="A8" s="379" t="s">
        <v>102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</row>
    <row r="9" spans="1:68" customFormat="1" ht="15" x14ac:dyDescent="0.25">
      <c r="A9" s="132"/>
      <c r="B9" s="136" t="s">
        <v>103</v>
      </c>
      <c r="C9" s="380"/>
      <c r="D9" s="380"/>
      <c r="E9" s="380"/>
      <c r="F9" s="380"/>
      <c r="G9" s="380"/>
      <c r="H9" s="137"/>
      <c r="I9" s="137"/>
      <c r="J9" s="137"/>
      <c r="K9" s="137"/>
      <c r="L9" s="137"/>
      <c r="M9" s="137"/>
      <c r="N9" s="137"/>
      <c r="O9" s="132"/>
      <c r="P9" s="132"/>
      <c r="AZ9" s="138" t="s">
        <v>0</v>
      </c>
      <c r="BA9" s="138" t="s">
        <v>0</v>
      </c>
      <c r="BB9" s="138" t="s">
        <v>0</v>
      </c>
      <c r="BC9" s="138" t="s">
        <v>0</v>
      </c>
      <c r="BD9" s="138" t="s">
        <v>0</v>
      </c>
    </row>
    <row r="10" spans="1:68" customFormat="1" ht="12.75" customHeight="1" x14ac:dyDescent="0.25">
      <c r="B10" s="139" t="s">
        <v>104</v>
      </c>
      <c r="C10" s="139"/>
      <c r="D10" s="140"/>
      <c r="E10" s="141">
        <v>20138815</v>
      </c>
      <c r="F10" s="142" t="s">
        <v>105</v>
      </c>
      <c r="H10" s="139"/>
      <c r="I10" s="139"/>
      <c r="J10" s="139"/>
      <c r="K10" s="139"/>
      <c r="L10" s="139"/>
      <c r="M10" s="143"/>
      <c r="N10" s="139"/>
    </row>
    <row r="11" spans="1:68" customFormat="1" ht="12.75" customHeight="1" x14ac:dyDescent="0.25">
      <c r="B11" s="139" t="s">
        <v>106</v>
      </c>
      <c r="D11" s="140"/>
      <c r="E11" s="141">
        <v>19695570</v>
      </c>
      <c r="F11" s="142" t="s">
        <v>105</v>
      </c>
      <c r="H11" s="139"/>
      <c r="I11" s="139"/>
      <c r="J11" s="139"/>
      <c r="K11" s="139"/>
      <c r="L11" s="139"/>
      <c r="M11" s="143"/>
      <c r="N11" s="139"/>
    </row>
    <row r="12" spans="1:68" customFormat="1" ht="12.75" customHeight="1" x14ac:dyDescent="0.25">
      <c r="B12" s="139" t="s">
        <v>107</v>
      </c>
      <c r="D12" s="140"/>
      <c r="E12" s="141">
        <v>124855</v>
      </c>
      <c r="F12" s="142" t="s">
        <v>105</v>
      </c>
      <c r="H12" s="139"/>
      <c r="I12" s="139"/>
      <c r="J12" s="139"/>
      <c r="K12" s="139"/>
      <c r="L12" s="139"/>
      <c r="M12" s="143"/>
      <c r="N12" s="139"/>
    </row>
    <row r="13" spans="1:68" customFormat="1" ht="12.75" customHeight="1" x14ac:dyDescent="0.25">
      <c r="B13" s="139" t="s">
        <v>513</v>
      </c>
      <c r="D13" s="140"/>
      <c r="E13" s="141">
        <v>318390</v>
      </c>
      <c r="F13" s="142" t="s">
        <v>105</v>
      </c>
      <c r="H13" s="139"/>
      <c r="I13" s="139"/>
      <c r="J13" s="139"/>
      <c r="K13" s="139"/>
      <c r="L13" s="139"/>
      <c r="M13" s="143"/>
      <c r="N13" s="139"/>
    </row>
    <row r="14" spans="1:68" customFormat="1" ht="12.75" customHeight="1" x14ac:dyDescent="0.25">
      <c r="B14" s="139" t="s">
        <v>108</v>
      </c>
      <c r="C14" s="139"/>
      <c r="D14" s="140"/>
      <c r="E14" s="141">
        <v>3910838</v>
      </c>
      <c r="F14" s="142" t="s">
        <v>105</v>
      </c>
      <c r="H14" s="139"/>
      <c r="J14" s="139"/>
      <c r="K14" s="139"/>
      <c r="L14" s="139"/>
      <c r="M14" s="133"/>
      <c r="N14" s="144"/>
    </row>
    <row r="15" spans="1:68" customFormat="1" ht="12.75" customHeight="1" x14ac:dyDescent="0.25">
      <c r="B15" s="139" t="s">
        <v>109</v>
      </c>
      <c r="C15" s="139"/>
      <c r="D15" s="145"/>
      <c r="E15" s="141">
        <v>4208.1499999999996</v>
      </c>
      <c r="F15" s="142" t="s">
        <v>110</v>
      </c>
      <c r="H15" s="139"/>
      <c r="J15" s="139"/>
      <c r="K15" s="139"/>
      <c r="L15" s="139"/>
      <c r="M15" s="146"/>
      <c r="N15" s="142"/>
    </row>
    <row r="16" spans="1:68" customFormat="1" ht="15" x14ac:dyDescent="0.25">
      <c r="A16" s="132"/>
      <c r="B16" s="136" t="s">
        <v>111</v>
      </c>
      <c r="C16" s="136"/>
      <c r="D16" s="132"/>
      <c r="E16" s="349" t="s">
        <v>742</v>
      </c>
      <c r="F16" s="349"/>
      <c r="G16" s="349"/>
      <c r="H16" s="349"/>
      <c r="I16" s="349"/>
      <c r="J16" s="349"/>
      <c r="K16" s="349"/>
      <c r="L16" s="349"/>
      <c r="M16" s="349"/>
      <c r="N16" s="349"/>
      <c r="O16" s="349"/>
      <c r="P16" s="349"/>
      <c r="BE16" s="138" t="s">
        <v>710</v>
      </c>
      <c r="BF16" s="138" t="s">
        <v>0</v>
      </c>
      <c r="BG16" s="138" t="s">
        <v>0</v>
      </c>
      <c r="BH16" s="138" t="s">
        <v>0</v>
      </c>
      <c r="BI16" s="138" t="s">
        <v>0</v>
      </c>
      <c r="BJ16" s="138" t="s">
        <v>0</v>
      </c>
      <c r="BK16" s="138" t="s">
        <v>0</v>
      </c>
      <c r="BL16" s="138" t="s">
        <v>0</v>
      </c>
      <c r="BM16" s="138" t="s">
        <v>0</v>
      </c>
      <c r="BN16" s="138" t="s">
        <v>0</v>
      </c>
      <c r="BO16" s="138" t="s">
        <v>0</v>
      </c>
      <c r="BP16" s="138" t="s">
        <v>0</v>
      </c>
    </row>
    <row r="17" spans="1:71" customFormat="1" ht="12.75" customHeight="1" x14ac:dyDescent="0.25">
      <c r="A17" s="136"/>
      <c r="B17" s="136"/>
      <c r="C17" s="132"/>
      <c r="D17" s="136"/>
      <c r="E17" s="147"/>
      <c r="F17" s="148"/>
      <c r="G17" s="149"/>
      <c r="H17" s="149"/>
      <c r="I17" s="136"/>
      <c r="J17" s="136"/>
      <c r="K17" s="136"/>
      <c r="L17" s="150"/>
      <c r="M17" s="136"/>
      <c r="N17" s="132"/>
      <c r="O17" s="132"/>
      <c r="P17" s="132"/>
    </row>
    <row r="18" spans="1:71" customFormat="1" ht="36" customHeight="1" x14ac:dyDescent="0.25">
      <c r="A18" s="351" t="s">
        <v>2</v>
      </c>
      <c r="B18" s="351" t="s">
        <v>3</v>
      </c>
      <c r="C18" s="351" t="s">
        <v>113</v>
      </c>
      <c r="D18" s="351"/>
      <c r="E18" s="351"/>
      <c r="F18" s="351" t="s">
        <v>114</v>
      </c>
      <c r="G18" s="352" t="s">
        <v>115</v>
      </c>
      <c r="H18" s="353"/>
      <c r="I18" s="351" t="s">
        <v>116</v>
      </c>
      <c r="J18" s="351"/>
      <c r="K18" s="351"/>
      <c r="L18" s="351"/>
      <c r="M18" s="351"/>
      <c r="N18" s="351"/>
      <c r="O18" s="351" t="s">
        <v>117</v>
      </c>
      <c r="P18" s="351" t="s">
        <v>118</v>
      </c>
    </row>
    <row r="19" spans="1:71" customFormat="1" ht="36.75" customHeight="1" x14ac:dyDescent="0.25">
      <c r="A19" s="351"/>
      <c r="B19" s="351"/>
      <c r="C19" s="351"/>
      <c r="D19" s="351"/>
      <c r="E19" s="351"/>
      <c r="F19" s="351"/>
      <c r="G19" s="354" t="s">
        <v>119</v>
      </c>
      <c r="H19" s="354" t="s">
        <v>4</v>
      </c>
      <c r="I19" s="351" t="s">
        <v>119</v>
      </c>
      <c r="J19" s="351" t="s">
        <v>120</v>
      </c>
      <c r="K19" s="347" t="s">
        <v>121</v>
      </c>
      <c r="L19" s="347"/>
      <c r="M19" s="347"/>
      <c r="N19" s="347"/>
      <c r="O19" s="351"/>
      <c r="P19" s="351"/>
    </row>
    <row r="20" spans="1:71" customFormat="1" ht="15" x14ac:dyDescent="0.25">
      <c r="A20" s="351"/>
      <c r="B20" s="351"/>
      <c r="C20" s="351"/>
      <c r="D20" s="351"/>
      <c r="E20" s="351"/>
      <c r="F20" s="351"/>
      <c r="G20" s="355"/>
      <c r="H20" s="355"/>
      <c r="I20" s="351"/>
      <c r="J20" s="351"/>
      <c r="K20" s="104" t="s">
        <v>122</v>
      </c>
      <c r="L20" s="104" t="s">
        <v>123</v>
      </c>
      <c r="M20" s="104" t="s">
        <v>124</v>
      </c>
      <c r="N20" s="104" t="s">
        <v>125</v>
      </c>
      <c r="O20" s="351"/>
      <c r="P20" s="351"/>
    </row>
    <row r="21" spans="1:71" customFormat="1" ht="15" x14ac:dyDescent="0.25">
      <c r="A21" s="103">
        <v>1</v>
      </c>
      <c r="B21" s="103">
        <v>2</v>
      </c>
      <c r="C21" s="347">
        <v>3</v>
      </c>
      <c r="D21" s="347"/>
      <c r="E21" s="347"/>
      <c r="F21" s="103">
        <v>4</v>
      </c>
      <c r="G21" s="103">
        <v>5</v>
      </c>
      <c r="H21" s="103">
        <v>6</v>
      </c>
      <c r="I21" s="103">
        <v>7</v>
      </c>
      <c r="J21" s="103">
        <v>8</v>
      </c>
      <c r="K21" s="103">
        <v>9</v>
      </c>
      <c r="L21" s="103">
        <v>10</v>
      </c>
      <c r="M21" s="103">
        <v>11</v>
      </c>
      <c r="N21" s="103">
        <v>12</v>
      </c>
      <c r="O21" s="103">
        <v>13</v>
      </c>
      <c r="P21" s="103">
        <v>14</v>
      </c>
    </row>
    <row r="22" spans="1:71" customFormat="1" ht="15" x14ac:dyDescent="0.25">
      <c r="A22" s="359" t="s">
        <v>713</v>
      </c>
      <c r="B22" s="359"/>
      <c r="C22" s="359"/>
      <c r="D22" s="359"/>
      <c r="E22" s="359"/>
      <c r="F22" s="359"/>
      <c r="G22" s="359"/>
      <c r="H22" s="359"/>
      <c r="I22" s="359"/>
      <c r="J22" s="359"/>
      <c r="K22" s="359"/>
      <c r="L22" s="359"/>
      <c r="M22" s="359"/>
      <c r="N22" s="359"/>
      <c r="O22" s="359"/>
      <c r="P22" s="359"/>
      <c r="BQ22" s="105" t="s">
        <v>301</v>
      </c>
    </row>
    <row r="23" spans="1:71" customFormat="1" ht="15" x14ac:dyDescent="0.25">
      <c r="A23" s="381" t="s">
        <v>512</v>
      </c>
      <c r="B23" s="381"/>
      <c r="C23" s="381"/>
      <c r="D23" s="381"/>
      <c r="E23" s="381"/>
      <c r="F23" s="381"/>
      <c r="G23" s="381"/>
      <c r="H23" s="381"/>
      <c r="I23" s="381"/>
      <c r="J23" s="381"/>
      <c r="K23" s="381"/>
      <c r="L23" s="381"/>
      <c r="M23" s="381"/>
      <c r="N23" s="381"/>
      <c r="O23" s="381"/>
      <c r="P23" s="381"/>
      <c r="BQ23" s="105"/>
      <c r="BR23" s="239" t="s">
        <v>512</v>
      </c>
    </row>
    <row r="24" spans="1:71" customFormat="1" ht="45.75" x14ac:dyDescent="0.25">
      <c r="A24" s="154" t="s">
        <v>5</v>
      </c>
      <c r="B24" s="155" t="s">
        <v>511</v>
      </c>
      <c r="C24" s="374" t="s">
        <v>510</v>
      </c>
      <c r="D24" s="375"/>
      <c r="E24" s="376"/>
      <c r="F24" s="154" t="s">
        <v>129</v>
      </c>
      <c r="G24" s="156"/>
      <c r="H24" s="157">
        <v>0.24179999999999999</v>
      </c>
      <c r="I24" s="158">
        <v>125610.17</v>
      </c>
      <c r="J24" s="158">
        <v>30372</v>
      </c>
      <c r="K24" s="158">
        <v>2320</v>
      </c>
      <c r="L24" s="158">
        <v>28052</v>
      </c>
      <c r="M24" s="159"/>
      <c r="N24" s="159"/>
      <c r="O24" s="160">
        <v>3.14</v>
      </c>
      <c r="P24" s="160">
        <v>9.09</v>
      </c>
      <c r="BQ24" s="105"/>
      <c r="BR24" s="239"/>
      <c r="BS24" s="161" t="s">
        <v>510</v>
      </c>
    </row>
    <row r="25" spans="1:71" customFormat="1" ht="23.25" x14ac:dyDescent="0.25">
      <c r="A25" s="154" t="s">
        <v>6</v>
      </c>
      <c r="B25" s="155" t="s">
        <v>371</v>
      </c>
      <c r="C25" s="374" t="s">
        <v>370</v>
      </c>
      <c r="D25" s="375"/>
      <c r="E25" s="376"/>
      <c r="F25" s="154" t="s">
        <v>132</v>
      </c>
      <c r="G25" s="156"/>
      <c r="H25" s="162">
        <v>120</v>
      </c>
      <c r="I25" s="158">
        <v>2871.46</v>
      </c>
      <c r="J25" s="158">
        <v>353333</v>
      </c>
      <c r="K25" s="158">
        <v>76661</v>
      </c>
      <c r="L25" s="158">
        <v>14288</v>
      </c>
      <c r="M25" s="158">
        <v>8759</v>
      </c>
      <c r="N25" s="158">
        <v>253625</v>
      </c>
      <c r="O25" s="163">
        <v>102</v>
      </c>
      <c r="P25" s="164">
        <v>8.4</v>
      </c>
      <c r="BQ25" s="105"/>
      <c r="BR25" s="239"/>
      <c r="BS25" s="161" t="s">
        <v>370</v>
      </c>
    </row>
    <row r="26" spans="1:71" customFormat="1" ht="34.5" x14ac:dyDescent="0.25">
      <c r="A26" s="154" t="s">
        <v>7</v>
      </c>
      <c r="B26" s="155" t="s">
        <v>133</v>
      </c>
      <c r="C26" s="374" t="s">
        <v>134</v>
      </c>
      <c r="D26" s="375"/>
      <c r="E26" s="376"/>
      <c r="F26" s="154" t="s">
        <v>135</v>
      </c>
      <c r="G26" s="156"/>
      <c r="H26" s="165">
        <v>0.06</v>
      </c>
      <c r="I26" s="158">
        <v>190119.22</v>
      </c>
      <c r="J26" s="158">
        <v>155022</v>
      </c>
      <c r="K26" s="158">
        <v>4139</v>
      </c>
      <c r="L26" s="158">
        <v>5224</v>
      </c>
      <c r="M26" s="158">
        <v>2405</v>
      </c>
      <c r="N26" s="158">
        <v>143254</v>
      </c>
      <c r="O26" s="160">
        <v>4.95</v>
      </c>
      <c r="P26" s="160">
        <v>2.0499999999999998</v>
      </c>
      <c r="BQ26" s="105"/>
      <c r="BR26" s="239"/>
      <c r="BS26" s="161" t="s">
        <v>134</v>
      </c>
    </row>
    <row r="27" spans="1:71" customFormat="1" ht="23.25" x14ac:dyDescent="0.25">
      <c r="A27" s="154" t="s">
        <v>8</v>
      </c>
      <c r="B27" s="155" t="s">
        <v>504</v>
      </c>
      <c r="C27" s="374" t="s">
        <v>503</v>
      </c>
      <c r="D27" s="375"/>
      <c r="E27" s="376"/>
      <c r="F27" s="154" t="s">
        <v>154</v>
      </c>
      <c r="G27" s="156"/>
      <c r="H27" s="166">
        <v>0.3</v>
      </c>
      <c r="I27" s="158">
        <v>2092850.53</v>
      </c>
      <c r="J27" s="158">
        <v>638155</v>
      </c>
      <c r="K27" s="158">
        <v>43269</v>
      </c>
      <c r="L27" s="158">
        <v>10578</v>
      </c>
      <c r="M27" s="158">
        <v>10302</v>
      </c>
      <c r="N27" s="158">
        <v>574006</v>
      </c>
      <c r="O27" s="164">
        <v>53.7</v>
      </c>
      <c r="P27" s="160">
        <v>8.57</v>
      </c>
      <c r="BQ27" s="105"/>
      <c r="BR27" s="239"/>
      <c r="BS27" s="161" t="s">
        <v>503</v>
      </c>
    </row>
    <row r="28" spans="1:71" customFormat="1" ht="23.25" x14ac:dyDescent="0.25">
      <c r="A28" s="154" t="s">
        <v>9</v>
      </c>
      <c r="B28" s="155" t="s">
        <v>174</v>
      </c>
      <c r="C28" s="374" t="s">
        <v>509</v>
      </c>
      <c r="D28" s="375"/>
      <c r="E28" s="376"/>
      <c r="F28" s="154" t="s">
        <v>140</v>
      </c>
      <c r="G28" s="156"/>
      <c r="H28" s="167">
        <v>0.93200000000000005</v>
      </c>
      <c r="I28" s="158">
        <v>110454.15</v>
      </c>
      <c r="J28" s="158">
        <v>103154</v>
      </c>
      <c r="K28" s="158">
        <v>73863</v>
      </c>
      <c r="L28" s="160">
        <v>167</v>
      </c>
      <c r="M28" s="160">
        <v>211</v>
      </c>
      <c r="N28" s="158">
        <v>28913</v>
      </c>
      <c r="O28" s="160">
        <v>89.42</v>
      </c>
      <c r="P28" s="160">
        <v>0.23</v>
      </c>
      <c r="BQ28" s="105"/>
      <c r="BR28" s="239"/>
      <c r="BS28" s="161" t="s">
        <v>509</v>
      </c>
    </row>
    <row r="29" spans="1:71" customFormat="1" ht="15" x14ac:dyDescent="0.25">
      <c r="A29" s="381" t="s">
        <v>508</v>
      </c>
      <c r="B29" s="381"/>
      <c r="C29" s="381"/>
      <c r="D29" s="381"/>
      <c r="E29" s="381"/>
      <c r="F29" s="381"/>
      <c r="G29" s="381"/>
      <c r="H29" s="381"/>
      <c r="I29" s="381"/>
      <c r="J29" s="381"/>
      <c r="K29" s="381"/>
      <c r="L29" s="381"/>
      <c r="M29" s="381"/>
      <c r="N29" s="381"/>
      <c r="O29" s="381"/>
      <c r="P29" s="381"/>
      <c r="BQ29" s="105"/>
      <c r="BR29" s="239" t="s">
        <v>508</v>
      </c>
    </row>
    <row r="30" spans="1:71" customFormat="1" ht="15" x14ac:dyDescent="0.25">
      <c r="A30" s="381" t="s">
        <v>507</v>
      </c>
      <c r="B30" s="381"/>
      <c r="C30" s="381"/>
      <c r="D30" s="381"/>
      <c r="E30" s="381"/>
      <c r="F30" s="381"/>
      <c r="G30" s="381"/>
      <c r="H30" s="381"/>
      <c r="I30" s="381"/>
      <c r="J30" s="381"/>
      <c r="K30" s="381"/>
      <c r="L30" s="381"/>
      <c r="M30" s="381"/>
      <c r="N30" s="381"/>
      <c r="O30" s="381"/>
      <c r="P30" s="381"/>
      <c r="BQ30" s="105"/>
      <c r="BR30" s="239" t="s">
        <v>507</v>
      </c>
    </row>
    <row r="31" spans="1:71" customFormat="1" ht="23.25" x14ac:dyDescent="0.25">
      <c r="A31" s="154" t="s">
        <v>10</v>
      </c>
      <c r="B31" s="155" t="s">
        <v>494</v>
      </c>
      <c r="C31" s="374" t="s">
        <v>493</v>
      </c>
      <c r="D31" s="375"/>
      <c r="E31" s="376"/>
      <c r="F31" s="154" t="s">
        <v>154</v>
      </c>
      <c r="G31" s="156"/>
      <c r="H31" s="165">
        <v>0.26</v>
      </c>
      <c r="I31" s="158">
        <v>11274.55</v>
      </c>
      <c r="J31" s="158">
        <v>3549</v>
      </c>
      <c r="K31" s="158">
        <v>2625</v>
      </c>
      <c r="L31" s="160">
        <v>306</v>
      </c>
      <c r="M31" s="160">
        <v>618</v>
      </c>
      <c r="N31" s="159"/>
      <c r="O31" s="160">
        <v>3.26</v>
      </c>
      <c r="P31" s="160">
        <v>0.68</v>
      </c>
      <c r="BQ31" s="105"/>
      <c r="BR31" s="239"/>
      <c r="BS31" s="161" t="s">
        <v>493</v>
      </c>
    </row>
    <row r="32" spans="1:71" customFormat="1" ht="23.25" x14ac:dyDescent="0.25">
      <c r="A32" s="154" t="s">
        <v>144</v>
      </c>
      <c r="B32" s="155" t="s">
        <v>492</v>
      </c>
      <c r="C32" s="374" t="s">
        <v>491</v>
      </c>
      <c r="D32" s="375"/>
      <c r="E32" s="376"/>
      <c r="F32" s="154" t="s">
        <v>132</v>
      </c>
      <c r="G32" s="156"/>
      <c r="H32" s="165">
        <v>402.13</v>
      </c>
      <c r="I32" s="158">
        <v>4430.49</v>
      </c>
      <c r="J32" s="158">
        <v>1895440</v>
      </c>
      <c r="K32" s="158">
        <v>981025</v>
      </c>
      <c r="L32" s="158">
        <v>101755</v>
      </c>
      <c r="M32" s="158">
        <v>113813</v>
      </c>
      <c r="N32" s="158">
        <v>698847</v>
      </c>
      <c r="O32" s="160">
        <v>1202.3699999999999</v>
      </c>
      <c r="P32" s="160">
        <v>120.64</v>
      </c>
      <c r="BQ32" s="105"/>
      <c r="BR32" s="239"/>
      <c r="BS32" s="161" t="s">
        <v>491</v>
      </c>
    </row>
    <row r="33" spans="1:71" customFormat="1" ht="15" x14ac:dyDescent="0.25">
      <c r="A33" s="381" t="s">
        <v>507</v>
      </c>
      <c r="B33" s="381"/>
      <c r="C33" s="381"/>
      <c r="D33" s="381"/>
      <c r="E33" s="381"/>
      <c r="F33" s="381"/>
      <c r="G33" s="381"/>
      <c r="H33" s="381"/>
      <c r="I33" s="381"/>
      <c r="J33" s="381"/>
      <c r="K33" s="381"/>
      <c r="L33" s="381"/>
      <c r="M33" s="381"/>
      <c r="N33" s="381"/>
      <c r="O33" s="381"/>
      <c r="P33" s="381"/>
      <c r="BQ33" s="105"/>
      <c r="BR33" s="239" t="s">
        <v>507</v>
      </c>
    </row>
    <row r="34" spans="1:71" customFormat="1" ht="45.75" x14ac:dyDescent="0.25">
      <c r="A34" s="154" t="s">
        <v>11</v>
      </c>
      <c r="B34" s="155" t="s">
        <v>192</v>
      </c>
      <c r="C34" s="374" t="s">
        <v>506</v>
      </c>
      <c r="D34" s="375"/>
      <c r="E34" s="376"/>
      <c r="F34" s="154" t="s">
        <v>140</v>
      </c>
      <c r="G34" s="156"/>
      <c r="H34" s="167">
        <v>2.0630000000000002</v>
      </c>
      <c r="I34" s="158">
        <v>169494.16</v>
      </c>
      <c r="J34" s="158">
        <v>350319</v>
      </c>
      <c r="K34" s="158">
        <v>273728</v>
      </c>
      <c r="L34" s="160">
        <v>890</v>
      </c>
      <c r="M34" s="160">
        <v>651</v>
      </c>
      <c r="N34" s="158">
        <v>75050</v>
      </c>
      <c r="O34" s="160">
        <v>284.69</v>
      </c>
      <c r="P34" s="160">
        <v>0.74</v>
      </c>
      <c r="BQ34" s="105"/>
      <c r="BR34" s="239"/>
      <c r="BS34" s="161" t="s">
        <v>506</v>
      </c>
    </row>
    <row r="35" spans="1:71" customFormat="1" ht="23.25" x14ac:dyDescent="0.25">
      <c r="A35" s="154" t="s">
        <v>12</v>
      </c>
      <c r="B35" s="155" t="s">
        <v>480</v>
      </c>
      <c r="C35" s="374" t="s">
        <v>479</v>
      </c>
      <c r="D35" s="375"/>
      <c r="E35" s="376"/>
      <c r="F35" s="154" t="s">
        <v>140</v>
      </c>
      <c r="G35" s="156"/>
      <c r="H35" s="165">
        <v>2.2599999999999998</v>
      </c>
      <c r="I35" s="158">
        <v>152261.82999999999</v>
      </c>
      <c r="J35" s="158">
        <v>344490</v>
      </c>
      <c r="K35" s="158">
        <v>24300</v>
      </c>
      <c r="L35" s="160">
        <v>235</v>
      </c>
      <c r="M35" s="160">
        <v>378</v>
      </c>
      <c r="N35" s="158">
        <v>319577</v>
      </c>
      <c r="O35" s="160">
        <v>31.48</v>
      </c>
      <c r="P35" s="160">
        <v>0.43</v>
      </c>
      <c r="BQ35" s="105"/>
      <c r="BR35" s="239"/>
      <c r="BS35" s="161" t="s">
        <v>479</v>
      </c>
    </row>
    <row r="36" spans="1:71" customFormat="1" ht="34.5" x14ac:dyDescent="0.25">
      <c r="A36" s="154" t="s">
        <v>151</v>
      </c>
      <c r="B36" s="155" t="s">
        <v>396</v>
      </c>
      <c r="C36" s="374" t="s">
        <v>505</v>
      </c>
      <c r="D36" s="375"/>
      <c r="E36" s="376"/>
      <c r="F36" s="154" t="s">
        <v>140</v>
      </c>
      <c r="G36" s="156"/>
      <c r="H36" s="167">
        <v>2.0630000000000002</v>
      </c>
      <c r="I36" s="158">
        <v>79736.63</v>
      </c>
      <c r="J36" s="158">
        <v>165302</v>
      </c>
      <c r="K36" s="158">
        <v>50497</v>
      </c>
      <c r="L36" s="160">
        <v>776</v>
      </c>
      <c r="M36" s="160">
        <v>805</v>
      </c>
      <c r="N36" s="158">
        <v>113224</v>
      </c>
      <c r="O36" s="160">
        <v>61.89</v>
      </c>
      <c r="P36" s="160">
        <v>0.89</v>
      </c>
      <c r="BQ36" s="105"/>
      <c r="BR36" s="239"/>
      <c r="BS36" s="161" t="s">
        <v>505</v>
      </c>
    </row>
    <row r="37" spans="1:71" customFormat="1" ht="23.25" x14ac:dyDescent="0.25">
      <c r="A37" s="154" t="s">
        <v>155</v>
      </c>
      <c r="B37" s="155" t="s">
        <v>504</v>
      </c>
      <c r="C37" s="374" t="s">
        <v>503</v>
      </c>
      <c r="D37" s="375"/>
      <c r="E37" s="376"/>
      <c r="F37" s="154" t="s">
        <v>154</v>
      </c>
      <c r="G37" s="156"/>
      <c r="H37" s="167">
        <v>0.45900000000000002</v>
      </c>
      <c r="I37" s="158">
        <v>2092864.99</v>
      </c>
      <c r="J37" s="158">
        <v>976386</v>
      </c>
      <c r="K37" s="158">
        <v>66201</v>
      </c>
      <c r="L37" s="158">
        <v>16185</v>
      </c>
      <c r="M37" s="158">
        <v>15763</v>
      </c>
      <c r="N37" s="158">
        <v>878237</v>
      </c>
      <c r="O37" s="160">
        <v>82.16</v>
      </c>
      <c r="P37" s="160">
        <v>13.11</v>
      </c>
      <c r="BQ37" s="105"/>
      <c r="BR37" s="239"/>
      <c r="BS37" s="161" t="s">
        <v>503</v>
      </c>
    </row>
    <row r="38" spans="1:71" customFormat="1" ht="23.25" x14ac:dyDescent="0.25">
      <c r="A38" s="154" t="s">
        <v>159</v>
      </c>
      <c r="B38" s="155" t="s">
        <v>502</v>
      </c>
      <c r="C38" s="374" t="s">
        <v>501</v>
      </c>
      <c r="D38" s="375"/>
      <c r="E38" s="376"/>
      <c r="F38" s="154" t="s">
        <v>162</v>
      </c>
      <c r="G38" s="156"/>
      <c r="H38" s="165">
        <v>0.35</v>
      </c>
      <c r="I38" s="158">
        <v>292871.8</v>
      </c>
      <c r="J38" s="158">
        <v>102689</v>
      </c>
      <c r="K38" s="158">
        <v>35375</v>
      </c>
      <c r="L38" s="160">
        <v>249</v>
      </c>
      <c r="M38" s="160">
        <v>183</v>
      </c>
      <c r="N38" s="158">
        <v>66882</v>
      </c>
      <c r="O38" s="164">
        <v>41.3</v>
      </c>
      <c r="P38" s="160">
        <v>0.18</v>
      </c>
      <c r="BQ38" s="105"/>
      <c r="BR38" s="239"/>
      <c r="BS38" s="161" t="s">
        <v>501</v>
      </c>
    </row>
    <row r="39" spans="1:71" customFormat="1" ht="23.25" x14ac:dyDescent="0.25">
      <c r="A39" s="154" t="s">
        <v>163</v>
      </c>
      <c r="B39" s="155" t="s">
        <v>500</v>
      </c>
      <c r="C39" s="374" t="s">
        <v>499</v>
      </c>
      <c r="D39" s="375"/>
      <c r="E39" s="376"/>
      <c r="F39" s="154" t="s">
        <v>162</v>
      </c>
      <c r="G39" s="156"/>
      <c r="H39" s="157">
        <v>0.1027</v>
      </c>
      <c r="I39" s="158">
        <v>304694.34999999998</v>
      </c>
      <c r="J39" s="158">
        <v>31328</v>
      </c>
      <c r="K39" s="158">
        <v>17417</v>
      </c>
      <c r="L39" s="160">
        <v>45</v>
      </c>
      <c r="M39" s="160">
        <v>36</v>
      </c>
      <c r="N39" s="158">
        <v>13830</v>
      </c>
      <c r="O39" s="160">
        <v>20.329999999999998</v>
      </c>
      <c r="P39" s="160">
        <v>0.03</v>
      </c>
      <c r="BQ39" s="105"/>
      <c r="BR39" s="239"/>
      <c r="BS39" s="161" t="s">
        <v>499</v>
      </c>
    </row>
    <row r="40" spans="1:71" customFormat="1" ht="34.5" x14ac:dyDescent="0.25">
      <c r="A40" s="154" t="s">
        <v>166</v>
      </c>
      <c r="B40" s="155" t="s">
        <v>486</v>
      </c>
      <c r="C40" s="374" t="s">
        <v>485</v>
      </c>
      <c r="D40" s="375"/>
      <c r="E40" s="376"/>
      <c r="F40" s="154" t="s">
        <v>140</v>
      </c>
      <c r="G40" s="156"/>
      <c r="H40" s="167">
        <v>2.0630000000000002</v>
      </c>
      <c r="I40" s="158">
        <v>9323.27</v>
      </c>
      <c r="J40" s="158">
        <v>19276</v>
      </c>
      <c r="K40" s="158">
        <v>15153</v>
      </c>
      <c r="L40" s="160">
        <v>71</v>
      </c>
      <c r="M40" s="160">
        <v>41</v>
      </c>
      <c r="N40" s="158">
        <v>4011</v>
      </c>
      <c r="O40" s="160">
        <v>15.33</v>
      </c>
      <c r="P40" s="160">
        <v>0.04</v>
      </c>
      <c r="BQ40" s="105"/>
      <c r="BR40" s="239"/>
      <c r="BS40" s="161" t="s">
        <v>485</v>
      </c>
    </row>
    <row r="41" spans="1:71" customFormat="1" ht="34.5" x14ac:dyDescent="0.25">
      <c r="A41" s="154" t="s">
        <v>170</v>
      </c>
      <c r="B41" s="155" t="s">
        <v>484</v>
      </c>
      <c r="C41" s="374" t="s">
        <v>483</v>
      </c>
      <c r="D41" s="375"/>
      <c r="E41" s="376"/>
      <c r="F41" s="154" t="s">
        <v>140</v>
      </c>
      <c r="G41" s="156"/>
      <c r="H41" s="167">
        <v>2.0630000000000002</v>
      </c>
      <c r="I41" s="158">
        <v>8643.76</v>
      </c>
      <c r="J41" s="158">
        <v>17873</v>
      </c>
      <c r="K41" s="158">
        <v>15153</v>
      </c>
      <c r="L41" s="160">
        <v>71</v>
      </c>
      <c r="M41" s="160">
        <v>41</v>
      </c>
      <c r="N41" s="158">
        <v>2608</v>
      </c>
      <c r="O41" s="160">
        <v>15.33</v>
      </c>
      <c r="P41" s="160">
        <v>0.04</v>
      </c>
      <c r="BQ41" s="105"/>
      <c r="BR41" s="239"/>
      <c r="BS41" s="161" t="s">
        <v>483</v>
      </c>
    </row>
    <row r="42" spans="1:71" customFormat="1" ht="15" x14ac:dyDescent="0.25">
      <c r="A42" s="381" t="s">
        <v>498</v>
      </c>
      <c r="B42" s="381"/>
      <c r="C42" s="381"/>
      <c r="D42" s="381"/>
      <c r="E42" s="381"/>
      <c r="F42" s="381"/>
      <c r="G42" s="381"/>
      <c r="H42" s="381"/>
      <c r="I42" s="381"/>
      <c r="J42" s="381"/>
      <c r="K42" s="381"/>
      <c r="L42" s="381"/>
      <c r="M42" s="381"/>
      <c r="N42" s="381"/>
      <c r="O42" s="381"/>
      <c r="P42" s="381"/>
      <c r="BQ42" s="105"/>
      <c r="BR42" s="239" t="s">
        <v>498</v>
      </c>
    </row>
    <row r="43" spans="1:71" customFormat="1" ht="23.25" x14ac:dyDescent="0.25">
      <c r="A43" s="154" t="s">
        <v>173</v>
      </c>
      <c r="B43" s="155" t="s">
        <v>494</v>
      </c>
      <c r="C43" s="374" t="s">
        <v>493</v>
      </c>
      <c r="D43" s="375"/>
      <c r="E43" s="376"/>
      <c r="F43" s="154" t="s">
        <v>154</v>
      </c>
      <c r="G43" s="156"/>
      <c r="H43" s="165">
        <v>0.12</v>
      </c>
      <c r="I43" s="158">
        <v>11274.55</v>
      </c>
      <c r="J43" s="158">
        <v>1639</v>
      </c>
      <c r="K43" s="158">
        <v>1212</v>
      </c>
      <c r="L43" s="160">
        <v>142</v>
      </c>
      <c r="M43" s="160">
        <v>285</v>
      </c>
      <c r="N43" s="159"/>
      <c r="O43" s="164">
        <v>1.5</v>
      </c>
      <c r="P43" s="160">
        <v>0.31</v>
      </c>
      <c r="BQ43" s="105"/>
      <c r="BR43" s="239"/>
      <c r="BS43" s="161" t="s">
        <v>493</v>
      </c>
    </row>
    <row r="44" spans="1:71" customFormat="1" ht="23.25" x14ac:dyDescent="0.25">
      <c r="A44" s="154" t="s">
        <v>176</v>
      </c>
      <c r="B44" s="155" t="s">
        <v>492</v>
      </c>
      <c r="C44" s="374" t="s">
        <v>491</v>
      </c>
      <c r="D44" s="375"/>
      <c r="E44" s="376"/>
      <c r="F44" s="154" t="s">
        <v>132</v>
      </c>
      <c r="G44" s="156"/>
      <c r="H44" s="162">
        <v>75</v>
      </c>
      <c r="I44" s="158">
        <v>4430.49</v>
      </c>
      <c r="J44" s="158">
        <v>353513</v>
      </c>
      <c r="K44" s="158">
        <v>182968</v>
      </c>
      <c r="L44" s="158">
        <v>18978</v>
      </c>
      <c r="M44" s="158">
        <v>21227</v>
      </c>
      <c r="N44" s="158">
        <v>130340</v>
      </c>
      <c r="O44" s="160">
        <v>224.25</v>
      </c>
      <c r="P44" s="164">
        <v>22.5</v>
      </c>
      <c r="BQ44" s="105"/>
      <c r="BR44" s="239"/>
      <c r="BS44" s="161" t="s">
        <v>491</v>
      </c>
    </row>
    <row r="45" spans="1:71" customFormat="1" ht="23.25" x14ac:dyDescent="0.25">
      <c r="A45" s="154" t="s">
        <v>179</v>
      </c>
      <c r="B45" s="155" t="s">
        <v>490</v>
      </c>
      <c r="C45" s="374" t="s">
        <v>489</v>
      </c>
      <c r="D45" s="375"/>
      <c r="E45" s="376"/>
      <c r="F45" s="154" t="s">
        <v>132</v>
      </c>
      <c r="G45" s="156"/>
      <c r="H45" s="166">
        <v>6.4</v>
      </c>
      <c r="I45" s="158">
        <v>3057.75</v>
      </c>
      <c r="J45" s="158">
        <v>19569</v>
      </c>
      <c r="K45" s="158">
        <v>18557</v>
      </c>
      <c r="L45" s="160">
        <v>29</v>
      </c>
      <c r="M45" s="159"/>
      <c r="N45" s="160">
        <v>983</v>
      </c>
      <c r="O45" s="160">
        <v>23.42</v>
      </c>
      <c r="P45" s="163">
        <v>0</v>
      </c>
      <c r="BQ45" s="105"/>
      <c r="BR45" s="239"/>
      <c r="BS45" s="161" t="s">
        <v>489</v>
      </c>
    </row>
    <row r="46" spans="1:71" customFormat="1" ht="15" x14ac:dyDescent="0.25">
      <c r="A46" s="154" t="s">
        <v>182</v>
      </c>
      <c r="B46" s="155" t="s">
        <v>497</v>
      </c>
      <c r="C46" s="374" t="s">
        <v>496</v>
      </c>
      <c r="D46" s="375"/>
      <c r="E46" s="376"/>
      <c r="F46" s="154" t="s">
        <v>154</v>
      </c>
      <c r="G46" s="156"/>
      <c r="H46" s="167">
        <v>0.16200000000000001</v>
      </c>
      <c r="I46" s="158">
        <v>3162999.47</v>
      </c>
      <c r="J46" s="158">
        <v>524339</v>
      </c>
      <c r="K46" s="158">
        <v>145395</v>
      </c>
      <c r="L46" s="158">
        <v>12583</v>
      </c>
      <c r="M46" s="158">
        <v>11934</v>
      </c>
      <c r="N46" s="158">
        <v>354427</v>
      </c>
      <c r="O46" s="164">
        <v>178.2</v>
      </c>
      <c r="P46" s="160">
        <v>9.85</v>
      </c>
      <c r="BQ46" s="105"/>
      <c r="BR46" s="239"/>
      <c r="BS46" s="161" t="s">
        <v>496</v>
      </c>
    </row>
    <row r="47" spans="1:71" customFormat="1" ht="15" x14ac:dyDescent="0.25">
      <c r="A47" s="381" t="s">
        <v>495</v>
      </c>
      <c r="B47" s="381"/>
      <c r="C47" s="381"/>
      <c r="D47" s="381"/>
      <c r="E47" s="381"/>
      <c r="F47" s="381"/>
      <c r="G47" s="381"/>
      <c r="H47" s="381"/>
      <c r="I47" s="381"/>
      <c r="J47" s="381"/>
      <c r="K47" s="381"/>
      <c r="L47" s="381"/>
      <c r="M47" s="381"/>
      <c r="N47" s="381"/>
      <c r="O47" s="381"/>
      <c r="P47" s="381"/>
      <c r="BQ47" s="105"/>
      <c r="BR47" s="239" t="s">
        <v>495</v>
      </c>
    </row>
    <row r="48" spans="1:71" customFormat="1" ht="23.25" x14ac:dyDescent="0.25">
      <c r="A48" s="154" t="s">
        <v>185</v>
      </c>
      <c r="B48" s="155" t="s">
        <v>494</v>
      </c>
      <c r="C48" s="374" t="s">
        <v>493</v>
      </c>
      <c r="D48" s="375"/>
      <c r="E48" s="376"/>
      <c r="F48" s="154" t="s">
        <v>154</v>
      </c>
      <c r="G48" s="156"/>
      <c r="H48" s="167">
        <v>1.7999999999999999E-2</v>
      </c>
      <c r="I48" s="158">
        <v>11274.55</v>
      </c>
      <c r="J48" s="160">
        <v>246</v>
      </c>
      <c r="K48" s="160">
        <v>182</v>
      </c>
      <c r="L48" s="160">
        <v>21</v>
      </c>
      <c r="M48" s="160">
        <v>43</v>
      </c>
      <c r="N48" s="159"/>
      <c r="O48" s="160">
        <v>0.23</v>
      </c>
      <c r="P48" s="160">
        <v>0.05</v>
      </c>
      <c r="BQ48" s="105"/>
      <c r="BR48" s="239"/>
      <c r="BS48" s="161" t="s">
        <v>493</v>
      </c>
    </row>
    <row r="49" spans="1:71" customFormat="1" ht="23.25" x14ac:dyDescent="0.25">
      <c r="A49" s="154" t="s">
        <v>188</v>
      </c>
      <c r="B49" s="155" t="s">
        <v>492</v>
      </c>
      <c r="C49" s="374" t="s">
        <v>491</v>
      </c>
      <c r="D49" s="375"/>
      <c r="E49" s="376"/>
      <c r="F49" s="154" t="s">
        <v>132</v>
      </c>
      <c r="G49" s="156"/>
      <c r="H49" s="165">
        <v>1.87</v>
      </c>
      <c r="I49" s="158">
        <v>4430.49</v>
      </c>
      <c r="J49" s="158">
        <v>8813</v>
      </c>
      <c r="K49" s="158">
        <v>4562</v>
      </c>
      <c r="L49" s="160">
        <v>473</v>
      </c>
      <c r="M49" s="160">
        <v>529</v>
      </c>
      <c r="N49" s="158">
        <v>3249</v>
      </c>
      <c r="O49" s="160">
        <v>5.59</v>
      </c>
      <c r="P49" s="160">
        <v>0.56000000000000005</v>
      </c>
      <c r="BQ49" s="105"/>
      <c r="BR49" s="239"/>
      <c r="BS49" s="161" t="s">
        <v>491</v>
      </c>
    </row>
    <row r="50" spans="1:71" customFormat="1" ht="23.25" x14ac:dyDescent="0.25">
      <c r="A50" s="154" t="s">
        <v>191</v>
      </c>
      <c r="B50" s="155" t="s">
        <v>490</v>
      </c>
      <c r="C50" s="374" t="s">
        <v>489</v>
      </c>
      <c r="D50" s="375"/>
      <c r="E50" s="376"/>
      <c r="F50" s="154" t="s">
        <v>132</v>
      </c>
      <c r="G50" s="156"/>
      <c r="H50" s="166">
        <v>2.2000000000000002</v>
      </c>
      <c r="I50" s="158">
        <v>16497.61</v>
      </c>
      <c r="J50" s="158">
        <v>36295</v>
      </c>
      <c r="K50" s="158">
        <v>6379</v>
      </c>
      <c r="L50" s="160">
        <v>10</v>
      </c>
      <c r="M50" s="159"/>
      <c r="N50" s="158">
        <v>29906</v>
      </c>
      <c r="O50" s="160">
        <v>8.0500000000000007</v>
      </c>
      <c r="P50" s="163">
        <v>0</v>
      </c>
      <c r="BQ50" s="105"/>
      <c r="BR50" s="239"/>
      <c r="BS50" s="161" t="s">
        <v>489</v>
      </c>
    </row>
    <row r="51" spans="1:71" customFormat="1" ht="34.5" x14ac:dyDescent="0.25">
      <c r="A51" s="154" t="s">
        <v>194</v>
      </c>
      <c r="B51" s="155" t="s">
        <v>488</v>
      </c>
      <c r="C51" s="374" t="s">
        <v>487</v>
      </c>
      <c r="D51" s="375"/>
      <c r="E51" s="376"/>
      <c r="F51" s="154" t="s">
        <v>154</v>
      </c>
      <c r="G51" s="156"/>
      <c r="H51" s="167">
        <v>0.127</v>
      </c>
      <c r="I51" s="158">
        <v>2736594.65</v>
      </c>
      <c r="J51" s="158">
        <v>356342</v>
      </c>
      <c r="K51" s="158">
        <v>39499</v>
      </c>
      <c r="L51" s="158">
        <v>20121</v>
      </c>
      <c r="M51" s="158">
        <v>8796</v>
      </c>
      <c r="N51" s="158">
        <v>287926</v>
      </c>
      <c r="O51" s="160">
        <v>49.02</v>
      </c>
      <c r="P51" s="160">
        <v>7.29</v>
      </c>
      <c r="BQ51" s="105"/>
      <c r="BR51" s="239"/>
      <c r="BS51" s="161" t="s">
        <v>487</v>
      </c>
    </row>
    <row r="52" spans="1:71" customFormat="1" ht="34.5" x14ac:dyDescent="0.25">
      <c r="A52" s="154" t="s">
        <v>195</v>
      </c>
      <c r="B52" s="155" t="s">
        <v>486</v>
      </c>
      <c r="C52" s="374" t="s">
        <v>485</v>
      </c>
      <c r="D52" s="375"/>
      <c r="E52" s="376"/>
      <c r="F52" s="154" t="s">
        <v>140</v>
      </c>
      <c r="G52" s="156"/>
      <c r="H52" s="165">
        <v>0.85</v>
      </c>
      <c r="I52" s="158">
        <v>9323.27</v>
      </c>
      <c r="J52" s="158">
        <v>7941</v>
      </c>
      <c r="K52" s="158">
        <v>6243</v>
      </c>
      <c r="L52" s="160">
        <v>29</v>
      </c>
      <c r="M52" s="160">
        <v>17</v>
      </c>
      <c r="N52" s="158">
        <v>1652</v>
      </c>
      <c r="O52" s="160">
        <v>6.32</v>
      </c>
      <c r="P52" s="160">
        <v>0.02</v>
      </c>
      <c r="BQ52" s="105"/>
      <c r="BR52" s="239"/>
      <c r="BS52" s="161" t="s">
        <v>485</v>
      </c>
    </row>
    <row r="53" spans="1:71" customFormat="1" ht="34.5" x14ac:dyDescent="0.25">
      <c r="A53" s="154" t="s">
        <v>198</v>
      </c>
      <c r="B53" s="155" t="s">
        <v>484</v>
      </c>
      <c r="C53" s="374" t="s">
        <v>483</v>
      </c>
      <c r="D53" s="375"/>
      <c r="E53" s="376"/>
      <c r="F53" s="154" t="s">
        <v>140</v>
      </c>
      <c r="G53" s="156"/>
      <c r="H53" s="165">
        <v>0.85</v>
      </c>
      <c r="I53" s="158">
        <v>8643.76</v>
      </c>
      <c r="J53" s="158">
        <v>7364</v>
      </c>
      <c r="K53" s="158">
        <v>6243</v>
      </c>
      <c r="L53" s="160">
        <v>29</v>
      </c>
      <c r="M53" s="160">
        <v>17</v>
      </c>
      <c r="N53" s="158">
        <v>1075</v>
      </c>
      <c r="O53" s="160">
        <v>6.32</v>
      </c>
      <c r="P53" s="160">
        <v>0.02</v>
      </c>
      <c r="BQ53" s="105"/>
      <c r="BR53" s="239"/>
      <c r="BS53" s="161" t="s">
        <v>483</v>
      </c>
    </row>
    <row r="54" spans="1:71" customFormat="1" ht="34.5" x14ac:dyDescent="0.25">
      <c r="A54" s="154" t="s">
        <v>201</v>
      </c>
      <c r="B54" s="155" t="s">
        <v>482</v>
      </c>
      <c r="C54" s="374" t="s">
        <v>481</v>
      </c>
      <c r="D54" s="375"/>
      <c r="E54" s="376"/>
      <c r="F54" s="154" t="s">
        <v>140</v>
      </c>
      <c r="G54" s="156"/>
      <c r="H54" s="167">
        <v>0.70799999999999996</v>
      </c>
      <c r="I54" s="158">
        <v>79084.5</v>
      </c>
      <c r="J54" s="158">
        <v>56294</v>
      </c>
      <c r="K54" s="158">
        <v>25417</v>
      </c>
      <c r="L54" s="160">
        <v>268</v>
      </c>
      <c r="M54" s="160">
        <v>302</v>
      </c>
      <c r="N54" s="158">
        <v>30307</v>
      </c>
      <c r="O54" s="160">
        <v>31.15</v>
      </c>
      <c r="P54" s="160">
        <v>0.33</v>
      </c>
      <c r="BQ54" s="105"/>
      <c r="BR54" s="239"/>
      <c r="BS54" s="161" t="s">
        <v>481</v>
      </c>
    </row>
    <row r="55" spans="1:71" customFormat="1" ht="23.25" x14ac:dyDescent="0.25">
      <c r="A55" s="154" t="s">
        <v>204</v>
      </c>
      <c r="B55" s="155" t="s">
        <v>480</v>
      </c>
      <c r="C55" s="374" t="s">
        <v>479</v>
      </c>
      <c r="D55" s="375"/>
      <c r="E55" s="376"/>
      <c r="F55" s="154" t="s">
        <v>140</v>
      </c>
      <c r="G55" s="156"/>
      <c r="H55" s="167">
        <v>0.61499999999999999</v>
      </c>
      <c r="I55" s="158">
        <v>134446.95000000001</v>
      </c>
      <c r="J55" s="158">
        <v>82788</v>
      </c>
      <c r="K55" s="158">
        <v>6613</v>
      </c>
      <c r="L55" s="160">
        <v>64</v>
      </c>
      <c r="M55" s="160">
        <v>103</v>
      </c>
      <c r="N55" s="158">
        <v>76008</v>
      </c>
      <c r="O55" s="160">
        <v>8.57</v>
      </c>
      <c r="P55" s="160">
        <v>0.12</v>
      </c>
      <c r="BQ55" s="105"/>
      <c r="BR55" s="239"/>
      <c r="BS55" s="161" t="s">
        <v>479</v>
      </c>
    </row>
    <row r="56" spans="1:71" customFormat="1" ht="34.5" x14ac:dyDescent="0.25">
      <c r="A56" s="154" t="s">
        <v>207</v>
      </c>
      <c r="B56" s="155" t="s">
        <v>396</v>
      </c>
      <c r="C56" s="374" t="s">
        <v>395</v>
      </c>
      <c r="D56" s="375"/>
      <c r="E56" s="376"/>
      <c r="F56" s="154" t="s">
        <v>140</v>
      </c>
      <c r="G56" s="156"/>
      <c r="H56" s="167">
        <v>0.35099999999999998</v>
      </c>
      <c r="I56" s="158">
        <v>78563.63</v>
      </c>
      <c r="J56" s="158">
        <v>27713</v>
      </c>
      <c r="K56" s="158">
        <v>8592</v>
      </c>
      <c r="L56" s="160">
        <v>132</v>
      </c>
      <c r="M56" s="160">
        <v>137</v>
      </c>
      <c r="N56" s="158">
        <v>18852</v>
      </c>
      <c r="O56" s="160">
        <v>10.53</v>
      </c>
      <c r="P56" s="160">
        <v>0.15</v>
      </c>
      <c r="BQ56" s="105"/>
      <c r="BR56" s="239"/>
      <c r="BS56" s="161" t="s">
        <v>395</v>
      </c>
    </row>
    <row r="57" spans="1:71" customFormat="1" ht="34.5" x14ac:dyDescent="0.25">
      <c r="A57" s="154" t="s">
        <v>210</v>
      </c>
      <c r="B57" s="155" t="s">
        <v>478</v>
      </c>
      <c r="C57" s="374" t="s">
        <v>477</v>
      </c>
      <c r="D57" s="375"/>
      <c r="E57" s="376"/>
      <c r="F57" s="154" t="s">
        <v>154</v>
      </c>
      <c r="G57" s="156"/>
      <c r="H57" s="167">
        <v>4.0000000000000001E-3</v>
      </c>
      <c r="I57" s="158">
        <v>62619.95</v>
      </c>
      <c r="J57" s="160">
        <v>250</v>
      </c>
      <c r="K57" s="160">
        <v>250</v>
      </c>
      <c r="L57" s="159"/>
      <c r="M57" s="159"/>
      <c r="N57" s="159"/>
      <c r="O57" s="160">
        <v>0.35</v>
      </c>
      <c r="P57" s="163">
        <v>0</v>
      </c>
      <c r="BQ57" s="105"/>
      <c r="BR57" s="239"/>
      <c r="BS57" s="161" t="s">
        <v>477</v>
      </c>
    </row>
    <row r="58" spans="1:71" customFormat="1" ht="15" x14ac:dyDescent="0.25">
      <c r="A58" s="154" t="s">
        <v>213</v>
      </c>
      <c r="B58" s="155" t="s">
        <v>476</v>
      </c>
      <c r="C58" s="374" t="s">
        <v>475</v>
      </c>
      <c r="D58" s="375"/>
      <c r="E58" s="376"/>
      <c r="F58" s="154" t="s">
        <v>132</v>
      </c>
      <c r="G58" s="156"/>
      <c r="H58" s="166">
        <v>0.3</v>
      </c>
      <c r="I58" s="158">
        <v>28751.54</v>
      </c>
      <c r="J58" s="158">
        <v>8682</v>
      </c>
      <c r="K58" s="158">
        <v>2997</v>
      </c>
      <c r="L58" s="160">
        <v>65</v>
      </c>
      <c r="M58" s="160">
        <v>56</v>
      </c>
      <c r="N58" s="158">
        <v>5564</v>
      </c>
      <c r="O58" s="160">
        <v>3.72</v>
      </c>
      <c r="P58" s="160">
        <v>0.06</v>
      </c>
      <c r="BQ58" s="105"/>
      <c r="BR58" s="239"/>
      <c r="BS58" s="161" t="s">
        <v>475</v>
      </c>
    </row>
    <row r="59" spans="1:71" customFormat="1" ht="15" x14ac:dyDescent="0.25">
      <c r="A59" s="381" t="s">
        <v>474</v>
      </c>
      <c r="B59" s="381"/>
      <c r="C59" s="381"/>
      <c r="D59" s="381"/>
      <c r="E59" s="381"/>
      <c r="F59" s="381"/>
      <c r="G59" s="381"/>
      <c r="H59" s="381"/>
      <c r="I59" s="381"/>
      <c r="J59" s="381"/>
      <c r="K59" s="381"/>
      <c r="L59" s="381"/>
      <c r="M59" s="381"/>
      <c r="N59" s="381"/>
      <c r="O59" s="381"/>
      <c r="P59" s="381"/>
      <c r="BQ59" s="105"/>
      <c r="BR59" s="239" t="s">
        <v>474</v>
      </c>
    </row>
    <row r="60" spans="1:71" customFormat="1" ht="34.5" x14ac:dyDescent="0.25">
      <c r="A60" s="154" t="s">
        <v>216</v>
      </c>
      <c r="B60" s="155" t="s">
        <v>473</v>
      </c>
      <c r="C60" s="374" t="s">
        <v>472</v>
      </c>
      <c r="D60" s="375"/>
      <c r="E60" s="376"/>
      <c r="F60" s="154" t="s">
        <v>140</v>
      </c>
      <c r="G60" s="156"/>
      <c r="H60" s="165">
        <v>0.11</v>
      </c>
      <c r="I60" s="158">
        <v>183584.38</v>
      </c>
      <c r="J60" s="158">
        <v>20467</v>
      </c>
      <c r="K60" s="158">
        <v>9632</v>
      </c>
      <c r="L60" s="160">
        <v>116</v>
      </c>
      <c r="M60" s="160">
        <v>273</v>
      </c>
      <c r="N60" s="158">
        <v>10446</v>
      </c>
      <c r="O60" s="160">
        <v>11.66</v>
      </c>
      <c r="P60" s="160">
        <v>0.32</v>
      </c>
      <c r="BQ60" s="105"/>
      <c r="BR60" s="239"/>
      <c r="BS60" s="161" t="s">
        <v>472</v>
      </c>
    </row>
    <row r="61" spans="1:71" customFormat="1" ht="57" x14ac:dyDescent="0.25">
      <c r="A61" s="154" t="s">
        <v>219</v>
      </c>
      <c r="B61" s="155" t="s">
        <v>471</v>
      </c>
      <c r="C61" s="374" t="s">
        <v>470</v>
      </c>
      <c r="D61" s="375"/>
      <c r="E61" s="376"/>
      <c r="F61" s="154" t="s">
        <v>140</v>
      </c>
      <c r="G61" s="156"/>
      <c r="H61" s="165">
        <v>0.32</v>
      </c>
      <c r="I61" s="158">
        <v>274480.32</v>
      </c>
      <c r="J61" s="158">
        <v>88059</v>
      </c>
      <c r="K61" s="158">
        <v>55468</v>
      </c>
      <c r="L61" s="160">
        <v>49</v>
      </c>
      <c r="M61" s="160">
        <v>226</v>
      </c>
      <c r="N61" s="158">
        <v>32316</v>
      </c>
      <c r="O61" s="163">
        <v>64</v>
      </c>
      <c r="P61" s="160">
        <v>0.28000000000000003</v>
      </c>
      <c r="BQ61" s="105"/>
      <c r="BR61" s="239"/>
      <c r="BS61" s="161" t="s">
        <v>470</v>
      </c>
    </row>
    <row r="62" spans="1:71" customFormat="1" ht="23.25" x14ac:dyDescent="0.25">
      <c r="A62" s="154" t="s">
        <v>220</v>
      </c>
      <c r="B62" s="155" t="s">
        <v>469</v>
      </c>
      <c r="C62" s="374" t="s">
        <v>468</v>
      </c>
      <c r="D62" s="375"/>
      <c r="E62" s="376"/>
      <c r="F62" s="154" t="s">
        <v>140</v>
      </c>
      <c r="G62" s="156"/>
      <c r="H62" s="167">
        <v>4.2000000000000003E-2</v>
      </c>
      <c r="I62" s="158">
        <v>6464</v>
      </c>
      <c r="J62" s="160">
        <v>591</v>
      </c>
      <c r="K62" s="160">
        <v>492</v>
      </c>
      <c r="L62" s="160">
        <v>4</v>
      </c>
      <c r="M62" s="160">
        <v>2</v>
      </c>
      <c r="N62" s="160">
        <v>93</v>
      </c>
      <c r="O62" s="160">
        <v>0.49</v>
      </c>
      <c r="P62" s="163">
        <v>0</v>
      </c>
      <c r="BQ62" s="105"/>
      <c r="BR62" s="239"/>
      <c r="BS62" s="161" t="s">
        <v>468</v>
      </c>
    </row>
    <row r="63" spans="1:71" customFormat="1" ht="15" x14ac:dyDescent="0.25">
      <c r="A63" s="154" t="s">
        <v>221</v>
      </c>
      <c r="B63" s="155" t="s">
        <v>467</v>
      </c>
      <c r="C63" s="374" t="s">
        <v>466</v>
      </c>
      <c r="D63" s="375"/>
      <c r="E63" s="376"/>
      <c r="F63" s="154" t="s">
        <v>140</v>
      </c>
      <c r="G63" s="156"/>
      <c r="H63" s="165">
        <v>0.35</v>
      </c>
      <c r="I63" s="158">
        <v>37140.51</v>
      </c>
      <c r="J63" s="158">
        <v>13050</v>
      </c>
      <c r="K63" s="158">
        <v>12442</v>
      </c>
      <c r="L63" s="160">
        <v>82</v>
      </c>
      <c r="M63" s="160">
        <v>50</v>
      </c>
      <c r="N63" s="160">
        <v>476</v>
      </c>
      <c r="O63" s="164">
        <v>14.7</v>
      </c>
      <c r="P63" s="160">
        <v>0.05</v>
      </c>
      <c r="BQ63" s="105"/>
      <c r="BR63" s="239"/>
      <c r="BS63" s="161" t="s">
        <v>466</v>
      </c>
    </row>
    <row r="64" spans="1:71" customFormat="1" ht="34.5" x14ac:dyDescent="0.25">
      <c r="A64" s="154" t="s">
        <v>224</v>
      </c>
      <c r="B64" s="155" t="s">
        <v>465</v>
      </c>
      <c r="C64" s="374" t="s">
        <v>464</v>
      </c>
      <c r="D64" s="375"/>
      <c r="E64" s="376"/>
      <c r="F64" s="154" t="s">
        <v>140</v>
      </c>
      <c r="G64" s="156"/>
      <c r="H64" s="165">
        <v>0.35</v>
      </c>
      <c r="I64" s="158">
        <v>24056.71</v>
      </c>
      <c r="J64" s="158">
        <v>8442</v>
      </c>
      <c r="K64" s="158">
        <v>3555</v>
      </c>
      <c r="L64" s="160">
        <v>37</v>
      </c>
      <c r="M64" s="160">
        <v>23</v>
      </c>
      <c r="N64" s="158">
        <v>4827</v>
      </c>
      <c r="O64" s="164">
        <v>4.2</v>
      </c>
      <c r="P64" s="160">
        <v>0.02</v>
      </c>
      <c r="BQ64" s="105"/>
      <c r="BR64" s="239"/>
      <c r="BS64" s="161" t="s">
        <v>464</v>
      </c>
    </row>
    <row r="65" spans="1:71" customFormat="1" ht="23.25" x14ac:dyDescent="0.25">
      <c r="A65" s="154" t="s">
        <v>227</v>
      </c>
      <c r="B65" s="155" t="s">
        <v>458</v>
      </c>
      <c r="C65" s="374" t="s">
        <v>457</v>
      </c>
      <c r="D65" s="375"/>
      <c r="E65" s="376"/>
      <c r="F65" s="154" t="s">
        <v>140</v>
      </c>
      <c r="G65" s="156"/>
      <c r="H65" s="165">
        <v>0.35</v>
      </c>
      <c r="I65" s="158">
        <v>72697.89</v>
      </c>
      <c r="J65" s="158">
        <v>26080</v>
      </c>
      <c r="K65" s="158">
        <v>10522</v>
      </c>
      <c r="L65" s="160">
        <v>783</v>
      </c>
      <c r="M65" s="160">
        <v>635</v>
      </c>
      <c r="N65" s="158">
        <v>14140</v>
      </c>
      <c r="O65" s="163">
        <v>14</v>
      </c>
      <c r="P65" s="160">
        <v>0.68</v>
      </c>
      <c r="BQ65" s="105"/>
      <c r="BR65" s="239"/>
      <c r="BS65" s="161" t="s">
        <v>457</v>
      </c>
    </row>
    <row r="66" spans="1:71" customFormat="1" ht="45.75" x14ac:dyDescent="0.25">
      <c r="A66" s="154" t="s">
        <v>230</v>
      </c>
      <c r="B66" s="155" t="s">
        <v>456</v>
      </c>
      <c r="C66" s="374" t="s">
        <v>463</v>
      </c>
      <c r="D66" s="375"/>
      <c r="E66" s="376"/>
      <c r="F66" s="154" t="s">
        <v>140</v>
      </c>
      <c r="G66" s="156"/>
      <c r="H66" s="165">
        <v>0.35</v>
      </c>
      <c r="I66" s="158">
        <v>7521.31</v>
      </c>
      <c r="J66" s="158">
        <v>2687</v>
      </c>
      <c r="K66" s="160">
        <v>274</v>
      </c>
      <c r="L66" s="160">
        <v>7</v>
      </c>
      <c r="M66" s="160">
        <v>54</v>
      </c>
      <c r="N66" s="158">
        <v>2352</v>
      </c>
      <c r="O66" s="160">
        <v>0.36</v>
      </c>
      <c r="P66" s="160">
        <v>7.0000000000000007E-2</v>
      </c>
      <c r="BQ66" s="105"/>
      <c r="BR66" s="239"/>
      <c r="BS66" s="161" t="s">
        <v>463</v>
      </c>
    </row>
    <row r="67" spans="1:71" customFormat="1" ht="23.25" x14ac:dyDescent="0.25">
      <c r="A67" s="154" t="s">
        <v>234</v>
      </c>
      <c r="B67" s="155" t="s">
        <v>462</v>
      </c>
      <c r="C67" s="374" t="s">
        <v>461</v>
      </c>
      <c r="D67" s="375"/>
      <c r="E67" s="376"/>
      <c r="F67" s="154" t="s">
        <v>452</v>
      </c>
      <c r="G67" s="156"/>
      <c r="H67" s="157">
        <v>0.36649999999999999</v>
      </c>
      <c r="I67" s="158">
        <v>131337.25</v>
      </c>
      <c r="J67" s="158">
        <v>48135</v>
      </c>
      <c r="K67" s="158">
        <v>48135</v>
      </c>
      <c r="L67" s="159"/>
      <c r="M67" s="159"/>
      <c r="N67" s="159"/>
      <c r="O67" s="160">
        <v>59.74</v>
      </c>
      <c r="P67" s="163">
        <v>0</v>
      </c>
      <c r="BQ67" s="105"/>
      <c r="BR67" s="239"/>
      <c r="BS67" s="161" t="s">
        <v>461</v>
      </c>
    </row>
    <row r="68" spans="1:71" customFormat="1" ht="23.25" x14ac:dyDescent="0.25">
      <c r="A68" s="154" t="s">
        <v>237</v>
      </c>
      <c r="B68" s="155" t="s">
        <v>460</v>
      </c>
      <c r="C68" s="374" t="s">
        <v>459</v>
      </c>
      <c r="D68" s="375"/>
      <c r="E68" s="376"/>
      <c r="F68" s="154" t="s">
        <v>132</v>
      </c>
      <c r="G68" s="156"/>
      <c r="H68" s="162">
        <v>4</v>
      </c>
      <c r="I68" s="158">
        <v>5454.16</v>
      </c>
      <c r="J68" s="158">
        <v>23861</v>
      </c>
      <c r="K68" s="158">
        <v>10837</v>
      </c>
      <c r="L68" s="158">
        <v>1515</v>
      </c>
      <c r="M68" s="158">
        <v>2044</v>
      </c>
      <c r="N68" s="158">
        <v>9465</v>
      </c>
      <c r="O68" s="160">
        <v>12.96</v>
      </c>
      <c r="P68" s="164">
        <v>2.2000000000000002</v>
      </c>
      <c r="BQ68" s="105"/>
      <c r="BR68" s="239"/>
      <c r="BS68" s="161" t="s">
        <v>459</v>
      </c>
    </row>
    <row r="69" spans="1:71" customFormat="1" ht="23.25" x14ac:dyDescent="0.25">
      <c r="A69" s="154" t="s">
        <v>240</v>
      </c>
      <c r="B69" s="155" t="s">
        <v>458</v>
      </c>
      <c r="C69" s="374" t="s">
        <v>457</v>
      </c>
      <c r="D69" s="375"/>
      <c r="E69" s="376"/>
      <c r="F69" s="154" t="s">
        <v>140</v>
      </c>
      <c r="G69" s="156"/>
      <c r="H69" s="165">
        <v>0.22</v>
      </c>
      <c r="I69" s="158">
        <v>72697.89</v>
      </c>
      <c r="J69" s="158">
        <v>16392</v>
      </c>
      <c r="K69" s="158">
        <v>6614</v>
      </c>
      <c r="L69" s="160">
        <v>492</v>
      </c>
      <c r="M69" s="160">
        <v>399</v>
      </c>
      <c r="N69" s="158">
        <v>8887</v>
      </c>
      <c r="O69" s="164">
        <v>8.8000000000000007</v>
      </c>
      <c r="P69" s="160">
        <v>0.42</v>
      </c>
      <c r="BQ69" s="105"/>
      <c r="BR69" s="239"/>
      <c r="BS69" s="161" t="s">
        <v>457</v>
      </c>
    </row>
    <row r="70" spans="1:71" customFormat="1" ht="45.75" x14ac:dyDescent="0.25">
      <c r="A70" s="154" t="s">
        <v>243</v>
      </c>
      <c r="B70" s="155" t="s">
        <v>456</v>
      </c>
      <c r="C70" s="374" t="s">
        <v>455</v>
      </c>
      <c r="D70" s="375"/>
      <c r="E70" s="376"/>
      <c r="F70" s="154" t="s">
        <v>140</v>
      </c>
      <c r="G70" s="156"/>
      <c r="H70" s="165">
        <v>0.22</v>
      </c>
      <c r="I70" s="158">
        <v>7521.31</v>
      </c>
      <c r="J70" s="158">
        <v>1688</v>
      </c>
      <c r="K70" s="160">
        <v>172</v>
      </c>
      <c r="L70" s="160">
        <v>4</v>
      </c>
      <c r="M70" s="160">
        <v>34</v>
      </c>
      <c r="N70" s="158">
        <v>1478</v>
      </c>
      <c r="O70" s="160">
        <v>0.23</v>
      </c>
      <c r="P70" s="160">
        <v>0.04</v>
      </c>
      <c r="BQ70" s="105"/>
      <c r="BR70" s="239"/>
      <c r="BS70" s="161" t="s">
        <v>455</v>
      </c>
    </row>
    <row r="71" spans="1:71" customFormat="1" ht="23.25" x14ac:dyDescent="0.25">
      <c r="A71" s="154" t="s">
        <v>454</v>
      </c>
      <c r="B71" s="155" t="s">
        <v>453</v>
      </c>
      <c r="C71" s="374" t="s">
        <v>451</v>
      </c>
      <c r="D71" s="375"/>
      <c r="E71" s="376"/>
      <c r="F71" s="154" t="s">
        <v>452</v>
      </c>
      <c r="G71" s="156"/>
      <c r="H71" s="157">
        <v>2.2499999999999999E-2</v>
      </c>
      <c r="I71" s="158">
        <v>997921.88</v>
      </c>
      <c r="J71" s="158">
        <v>22457</v>
      </c>
      <c r="K71" s="160">
        <v>220</v>
      </c>
      <c r="L71" s="160">
        <v>4</v>
      </c>
      <c r="M71" s="160">
        <v>4</v>
      </c>
      <c r="N71" s="158">
        <v>22229</v>
      </c>
      <c r="O71" s="160">
        <v>0.26</v>
      </c>
      <c r="P71" s="163">
        <v>0</v>
      </c>
      <c r="BQ71" s="105"/>
      <c r="BR71" s="239"/>
      <c r="BS71" s="161" t="s">
        <v>451</v>
      </c>
    </row>
    <row r="72" spans="1:71" customFormat="1" ht="15" x14ac:dyDescent="0.25">
      <c r="A72" s="381" t="s">
        <v>441</v>
      </c>
      <c r="B72" s="381"/>
      <c r="C72" s="381"/>
      <c r="D72" s="381"/>
      <c r="E72" s="381"/>
      <c r="F72" s="381"/>
      <c r="G72" s="381"/>
      <c r="H72" s="381"/>
      <c r="I72" s="381"/>
      <c r="J72" s="381"/>
      <c r="K72" s="381"/>
      <c r="L72" s="381"/>
      <c r="M72" s="381"/>
      <c r="N72" s="381"/>
      <c r="O72" s="381"/>
      <c r="P72" s="381"/>
      <c r="BQ72" s="105"/>
      <c r="BR72" s="239" t="s">
        <v>441</v>
      </c>
    </row>
    <row r="73" spans="1:71" customFormat="1" ht="15" x14ac:dyDescent="0.25">
      <c r="A73" s="381" t="s">
        <v>450</v>
      </c>
      <c r="B73" s="381"/>
      <c r="C73" s="381"/>
      <c r="D73" s="381"/>
      <c r="E73" s="381"/>
      <c r="F73" s="381"/>
      <c r="G73" s="381"/>
      <c r="H73" s="381"/>
      <c r="I73" s="381"/>
      <c r="J73" s="381"/>
      <c r="K73" s="381"/>
      <c r="L73" s="381"/>
      <c r="M73" s="381"/>
      <c r="N73" s="381"/>
      <c r="O73" s="381"/>
      <c r="P73" s="381"/>
      <c r="BQ73" s="105"/>
      <c r="BR73" s="239" t="s">
        <v>450</v>
      </c>
    </row>
    <row r="74" spans="1:71" customFormat="1" ht="23.25" x14ac:dyDescent="0.25">
      <c r="A74" s="154" t="s">
        <v>449</v>
      </c>
      <c r="B74" s="155" t="s">
        <v>448</v>
      </c>
      <c r="C74" s="374" t="s">
        <v>447</v>
      </c>
      <c r="D74" s="375"/>
      <c r="E74" s="376"/>
      <c r="F74" s="154" t="s">
        <v>132</v>
      </c>
      <c r="G74" s="156"/>
      <c r="H74" s="165">
        <v>2.67</v>
      </c>
      <c r="I74" s="158">
        <v>7856.13</v>
      </c>
      <c r="J74" s="158">
        <v>22277</v>
      </c>
      <c r="K74" s="158">
        <v>9521</v>
      </c>
      <c r="L74" s="158">
        <v>1296</v>
      </c>
      <c r="M74" s="158">
        <v>1302</v>
      </c>
      <c r="N74" s="158">
        <v>10158</v>
      </c>
      <c r="O74" s="160">
        <v>12.12</v>
      </c>
      <c r="P74" s="160">
        <v>1.07</v>
      </c>
      <c r="BQ74" s="105"/>
      <c r="BR74" s="239"/>
      <c r="BS74" s="161" t="s">
        <v>447</v>
      </c>
    </row>
    <row r="75" spans="1:71" customFormat="1" ht="23.25" x14ac:dyDescent="0.25">
      <c r="A75" s="154" t="s">
        <v>446</v>
      </c>
      <c r="B75" s="155" t="s">
        <v>445</v>
      </c>
      <c r="C75" s="374" t="s">
        <v>444</v>
      </c>
      <c r="D75" s="375"/>
      <c r="E75" s="376"/>
      <c r="F75" s="154" t="s">
        <v>154</v>
      </c>
      <c r="G75" s="156"/>
      <c r="H75" s="167">
        <v>1.2E-2</v>
      </c>
      <c r="I75" s="158">
        <v>365256.91</v>
      </c>
      <c r="J75" s="158">
        <v>4866</v>
      </c>
      <c r="K75" s="158">
        <v>1780</v>
      </c>
      <c r="L75" s="160">
        <v>346</v>
      </c>
      <c r="M75" s="160">
        <v>483</v>
      </c>
      <c r="N75" s="158">
        <v>2257</v>
      </c>
      <c r="O75" s="160">
        <v>2.41</v>
      </c>
      <c r="P75" s="160">
        <v>0.55000000000000004</v>
      </c>
      <c r="BQ75" s="105"/>
      <c r="BR75" s="239"/>
      <c r="BS75" s="161" t="s">
        <v>444</v>
      </c>
    </row>
    <row r="76" spans="1:71" customFormat="1" ht="23.25" x14ac:dyDescent="0.25">
      <c r="A76" s="154" t="s">
        <v>443</v>
      </c>
      <c r="B76" s="155" t="s">
        <v>386</v>
      </c>
      <c r="C76" s="374" t="s">
        <v>385</v>
      </c>
      <c r="D76" s="375"/>
      <c r="E76" s="376"/>
      <c r="F76" s="154" t="s">
        <v>132</v>
      </c>
      <c r="G76" s="156"/>
      <c r="H76" s="166">
        <v>3.6</v>
      </c>
      <c r="I76" s="158">
        <v>15905.45</v>
      </c>
      <c r="J76" s="158">
        <v>58273</v>
      </c>
      <c r="K76" s="158">
        <v>30240</v>
      </c>
      <c r="L76" s="160">
        <v>828</v>
      </c>
      <c r="M76" s="158">
        <v>1013</v>
      </c>
      <c r="N76" s="158">
        <v>26192</v>
      </c>
      <c r="O76" s="160">
        <v>34.090000000000003</v>
      </c>
      <c r="P76" s="160">
        <v>1.1200000000000001</v>
      </c>
      <c r="BQ76" s="105"/>
      <c r="BR76" s="239"/>
      <c r="BS76" s="161" t="s">
        <v>385</v>
      </c>
    </row>
    <row r="77" spans="1:71" customFormat="1" ht="15" x14ac:dyDescent="0.25">
      <c r="A77" s="381" t="s">
        <v>440</v>
      </c>
      <c r="B77" s="381"/>
      <c r="C77" s="381"/>
      <c r="D77" s="381"/>
      <c r="E77" s="381"/>
      <c r="F77" s="381"/>
      <c r="G77" s="381"/>
      <c r="H77" s="381"/>
      <c r="I77" s="381"/>
      <c r="J77" s="381"/>
      <c r="K77" s="381"/>
      <c r="L77" s="381"/>
      <c r="M77" s="381"/>
      <c r="N77" s="381"/>
      <c r="O77" s="381"/>
      <c r="P77" s="381"/>
      <c r="BQ77" s="105"/>
      <c r="BR77" s="239" t="s">
        <v>440</v>
      </c>
    </row>
    <row r="78" spans="1:71" customFormat="1" ht="57" x14ac:dyDescent="0.25">
      <c r="A78" s="154" t="s">
        <v>442</v>
      </c>
      <c r="B78" s="155" t="s">
        <v>438</v>
      </c>
      <c r="C78" s="374" t="s">
        <v>437</v>
      </c>
      <c r="D78" s="375"/>
      <c r="E78" s="376"/>
      <c r="F78" s="154" t="s">
        <v>162</v>
      </c>
      <c r="G78" s="156"/>
      <c r="H78" s="167">
        <v>6.2919999999999998</v>
      </c>
      <c r="I78" s="158">
        <v>186328.26</v>
      </c>
      <c r="J78" s="158">
        <v>1188518</v>
      </c>
      <c r="K78" s="158">
        <v>197902</v>
      </c>
      <c r="L78" s="158">
        <v>28415</v>
      </c>
      <c r="M78" s="158">
        <v>16140</v>
      </c>
      <c r="N78" s="158">
        <v>946061</v>
      </c>
      <c r="O78" s="160">
        <v>223.11</v>
      </c>
      <c r="P78" s="160">
        <v>13.34</v>
      </c>
      <c r="BQ78" s="105"/>
      <c r="BR78" s="239"/>
      <c r="BS78" s="161" t="s">
        <v>437</v>
      </c>
    </row>
    <row r="79" spans="1:71" customFormat="1" ht="15" x14ac:dyDescent="0.25">
      <c r="A79" s="381" t="s">
        <v>440</v>
      </c>
      <c r="B79" s="381"/>
      <c r="C79" s="381"/>
      <c r="D79" s="381"/>
      <c r="E79" s="381"/>
      <c r="F79" s="381"/>
      <c r="G79" s="381"/>
      <c r="H79" s="381"/>
      <c r="I79" s="381"/>
      <c r="J79" s="381"/>
      <c r="K79" s="381"/>
      <c r="L79" s="381"/>
      <c r="M79" s="381"/>
      <c r="N79" s="381"/>
      <c r="O79" s="381"/>
      <c r="P79" s="381"/>
      <c r="BQ79" s="105"/>
      <c r="BR79" s="239" t="s">
        <v>440</v>
      </c>
    </row>
    <row r="80" spans="1:71" customFormat="1" ht="57" x14ac:dyDescent="0.25">
      <c r="A80" s="154" t="s">
        <v>439</v>
      </c>
      <c r="B80" s="155" t="s">
        <v>435</v>
      </c>
      <c r="C80" s="374" t="s">
        <v>434</v>
      </c>
      <c r="D80" s="375"/>
      <c r="E80" s="376"/>
      <c r="F80" s="154" t="s">
        <v>162</v>
      </c>
      <c r="G80" s="156"/>
      <c r="H80" s="167">
        <v>2.802</v>
      </c>
      <c r="I80" s="158">
        <v>164305.38</v>
      </c>
      <c r="J80" s="158">
        <v>466822</v>
      </c>
      <c r="K80" s="158">
        <v>27762</v>
      </c>
      <c r="L80" s="158">
        <v>11316</v>
      </c>
      <c r="M80" s="158">
        <v>6437</v>
      </c>
      <c r="N80" s="158">
        <v>421307</v>
      </c>
      <c r="O80" s="164">
        <v>30.6</v>
      </c>
      <c r="P80" s="160">
        <v>5.32</v>
      </c>
      <c r="BQ80" s="105"/>
      <c r="BR80" s="239"/>
      <c r="BS80" s="161" t="s">
        <v>434</v>
      </c>
    </row>
    <row r="81" spans="1:71" customFormat="1" ht="15" x14ac:dyDescent="0.25">
      <c r="A81" s="381" t="s">
        <v>433</v>
      </c>
      <c r="B81" s="381"/>
      <c r="C81" s="381"/>
      <c r="D81" s="381"/>
      <c r="E81" s="381"/>
      <c r="F81" s="381"/>
      <c r="G81" s="381"/>
      <c r="H81" s="381"/>
      <c r="I81" s="381"/>
      <c r="J81" s="381"/>
      <c r="K81" s="381"/>
      <c r="L81" s="381"/>
      <c r="M81" s="381"/>
      <c r="N81" s="381"/>
      <c r="O81" s="381"/>
      <c r="P81" s="381"/>
      <c r="BQ81" s="105"/>
      <c r="BR81" s="239" t="s">
        <v>433</v>
      </c>
    </row>
    <row r="82" spans="1:71" customFormat="1" ht="34.5" x14ac:dyDescent="0.25">
      <c r="A82" s="154" t="s">
        <v>436</v>
      </c>
      <c r="B82" s="155" t="s">
        <v>282</v>
      </c>
      <c r="C82" s="374" t="s">
        <v>281</v>
      </c>
      <c r="D82" s="375"/>
      <c r="E82" s="376"/>
      <c r="F82" s="154" t="s">
        <v>140</v>
      </c>
      <c r="G82" s="156"/>
      <c r="H82" s="165">
        <v>2.66</v>
      </c>
      <c r="I82" s="158">
        <v>635342.36</v>
      </c>
      <c r="J82" s="158">
        <v>1755713</v>
      </c>
      <c r="K82" s="158">
        <v>358632</v>
      </c>
      <c r="L82" s="158">
        <v>145713</v>
      </c>
      <c r="M82" s="158">
        <v>65704</v>
      </c>
      <c r="N82" s="158">
        <v>1185664</v>
      </c>
      <c r="O82" s="160">
        <v>404.32</v>
      </c>
      <c r="P82" s="160">
        <v>52.03</v>
      </c>
      <c r="BQ82" s="105"/>
      <c r="BR82" s="239"/>
      <c r="BS82" s="161" t="s">
        <v>281</v>
      </c>
    </row>
    <row r="83" spans="1:71" customFormat="1" ht="15" x14ac:dyDescent="0.25">
      <c r="A83" s="154" t="s">
        <v>432</v>
      </c>
      <c r="B83" s="155" t="s">
        <v>393</v>
      </c>
      <c r="C83" s="374" t="s">
        <v>391</v>
      </c>
      <c r="D83" s="375"/>
      <c r="E83" s="376"/>
      <c r="F83" s="154" t="s">
        <v>392</v>
      </c>
      <c r="G83" s="156"/>
      <c r="H83" s="162">
        <v>129</v>
      </c>
      <c r="I83" s="158">
        <v>292.20999999999998</v>
      </c>
      <c r="J83" s="158">
        <v>37695</v>
      </c>
      <c r="K83" s="158">
        <v>37122</v>
      </c>
      <c r="L83" s="159"/>
      <c r="M83" s="159"/>
      <c r="N83" s="160">
        <v>573</v>
      </c>
      <c r="O83" s="160">
        <v>43.86</v>
      </c>
      <c r="P83" s="163">
        <v>0</v>
      </c>
      <c r="BQ83" s="105"/>
      <c r="BR83" s="239"/>
      <c r="BS83" s="161" t="s">
        <v>391</v>
      </c>
    </row>
    <row r="84" spans="1:71" customFormat="1" ht="45.75" x14ac:dyDescent="0.25">
      <c r="A84" s="154" t="s">
        <v>431</v>
      </c>
      <c r="B84" s="155" t="s">
        <v>429</v>
      </c>
      <c r="C84" s="374" t="s">
        <v>428</v>
      </c>
      <c r="D84" s="375"/>
      <c r="E84" s="376"/>
      <c r="F84" s="154" t="s">
        <v>143</v>
      </c>
      <c r="G84" s="156"/>
      <c r="H84" s="165">
        <v>2.02</v>
      </c>
      <c r="I84" s="158">
        <v>26678.99</v>
      </c>
      <c r="J84" s="158">
        <v>53891</v>
      </c>
      <c r="K84" s="158">
        <v>51600</v>
      </c>
      <c r="L84" s="160">
        <v>188</v>
      </c>
      <c r="M84" s="159"/>
      <c r="N84" s="158">
        <v>2103</v>
      </c>
      <c r="O84" s="160">
        <v>56.03</v>
      </c>
      <c r="P84" s="160">
        <v>26.28</v>
      </c>
      <c r="BQ84" s="105"/>
      <c r="BR84" s="239"/>
      <c r="BS84" s="161" t="s">
        <v>428</v>
      </c>
    </row>
    <row r="85" spans="1:71" customFormat="1" ht="34.5" x14ac:dyDescent="0.25">
      <c r="A85" s="154" t="s">
        <v>430</v>
      </c>
      <c r="B85" s="155" t="s">
        <v>426</v>
      </c>
      <c r="C85" s="374" t="s">
        <v>425</v>
      </c>
      <c r="D85" s="375"/>
      <c r="E85" s="376"/>
      <c r="F85" s="154" t="s">
        <v>140</v>
      </c>
      <c r="G85" s="156"/>
      <c r="H85" s="167">
        <v>0.13500000000000001</v>
      </c>
      <c r="I85" s="158">
        <v>138407.69</v>
      </c>
      <c r="J85" s="158">
        <v>18693</v>
      </c>
      <c r="K85" s="158">
        <v>4791</v>
      </c>
      <c r="L85" s="160">
        <v>7</v>
      </c>
      <c r="M85" s="160">
        <v>9</v>
      </c>
      <c r="N85" s="158">
        <v>13886</v>
      </c>
      <c r="O85" s="160">
        <v>5.87</v>
      </c>
      <c r="P85" s="160">
        <v>0.01</v>
      </c>
      <c r="BQ85" s="105"/>
      <c r="BR85" s="239"/>
      <c r="BS85" s="161" t="s">
        <v>425</v>
      </c>
    </row>
    <row r="86" spans="1:71" customFormat="1" ht="34.5" x14ac:dyDescent="0.25">
      <c r="A86" s="154" t="s">
        <v>427</v>
      </c>
      <c r="B86" s="155" t="s">
        <v>423</v>
      </c>
      <c r="C86" s="374" t="s">
        <v>422</v>
      </c>
      <c r="D86" s="375"/>
      <c r="E86" s="376"/>
      <c r="F86" s="154" t="s">
        <v>140</v>
      </c>
      <c r="G86" s="156"/>
      <c r="H86" s="165">
        <v>1.72</v>
      </c>
      <c r="I86" s="158">
        <v>426267.37</v>
      </c>
      <c r="J86" s="158">
        <v>748496</v>
      </c>
      <c r="K86" s="158">
        <v>66590</v>
      </c>
      <c r="L86" s="158">
        <v>33382</v>
      </c>
      <c r="M86" s="158">
        <v>15318</v>
      </c>
      <c r="N86" s="158">
        <v>633206</v>
      </c>
      <c r="O86" s="160">
        <v>77.739999999999995</v>
      </c>
      <c r="P86" s="160">
        <v>12.62</v>
      </c>
      <c r="BQ86" s="105"/>
      <c r="BR86" s="239"/>
      <c r="BS86" s="161" t="s">
        <v>422</v>
      </c>
    </row>
    <row r="87" spans="1:71" customFormat="1" ht="15" x14ac:dyDescent="0.25">
      <c r="A87" s="381" t="s">
        <v>421</v>
      </c>
      <c r="B87" s="381"/>
      <c r="C87" s="381"/>
      <c r="D87" s="381"/>
      <c r="E87" s="381"/>
      <c r="F87" s="381"/>
      <c r="G87" s="381"/>
      <c r="H87" s="381"/>
      <c r="I87" s="381"/>
      <c r="J87" s="381"/>
      <c r="K87" s="381"/>
      <c r="L87" s="381"/>
      <c r="M87" s="381"/>
      <c r="N87" s="381"/>
      <c r="O87" s="381"/>
      <c r="P87" s="381"/>
      <c r="BQ87" s="105"/>
      <c r="BR87" s="239" t="s">
        <v>421</v>
      </c>
    </row>
    <row r="88" spans="1:71" customFormat="1" ht="23.25" x14ac:dyDescent="0.25">
      <c r="A88" s="154" t="s">
        <v>424</v>
      </c>
      <c r="B88" s="155" t="s">
        <v>419</v>
      </c>
      <c r="C88" s="374" t="s">
        <v>418</v>
      </c>
      <c r="D88" s="375"/>
      <c r="E88" s="376"/>
      <c r="F88" s="154" t="s">
        <v>140</v>
      </c>
      <c r="G88" s="156"/>
      <c r="H88" s="165">
        <v>0.54</v>
      </c>
      <c r="I88" s="158">
        <v>120627.98</v>
      </c>
      <c r="J88" s="158">
        <v>341761</v>
      </c>
      <c r="K88" s="158">
        <v>64628</v>
      </c>
      <c r="L88" s="160">
        <v>451</v>
      </c>
      <c r="M88" s="160">
        <v>374</v>
      </c>
      <c r="N88" s="158">
        <v>276308</v>
      </c>
      <c r="O88" s="160">
        <v>64.489999999999995</v>
      </c>
      <c r="P88" s="160">
        <v>0.37</v>
      </c>
      <c r="BQ88" s="105"/>
      <c r="BR88" s="239"/>
      <c r="BS88" s="161" t="s">
        <v>418</v>
      </c>
    </row>
    <row r="89" spans="1:71" customFormat="1" ht="34.5" x14ac:dyDescent="0.25">
      <c r="A89" s="154" t="s">
        <v>420</v>
      </c>
      <c r="B89" s="155" t="s">
        <v>416</v>
      </c>
      <c r="C89" s="374" t="s">
        <v>415</v>
      </c>
      <c r="D89" s="375"/>
      <c r="E89" s="376"/>
      <c r="F89" s="154" t="s">
        <v>140</v>
      </c>
      <c r="G89" s="156"/>
      <c r="H89" s="167">
        <v>2.5999999999999999E-2</v>
      </c>
      <c r="I89" s="158">
        <v>620558.15</v>
      </c>
      <c r="J89" s="158">
        <v>16249</v>
      </c>
      <c r="K89" s="158">
        <v>3595</v>
      </c>
      <c r="L89" s="160">
        <v>64</v>
      </c>
      <c r="M89" s="160">
        <v>114</v>
      </c>
      <c r="N89" s="158">
        <v>12476</v>
      </c>
      <c r="O89" s="160">
        <v>4.3499999999999996</v>
      </c>
      <c r="P89" s="160">
        <v>0.13</v>
      </c>
      <c r="BQ89" s="105"/>
      <c r="BR89" s="239"/>
      <c r="BS89" s="161" t="s">
        <v>415</v>
      </c>
    </row>
    <row r="90" spans="1:71" customFormat="1" ht="23.25" x14ac:dyDescent="0.25">
      <c r="A90" s="154" t="s">
        <v>417</v>
      </c>
      <c r="B90" s="155" t="s">
        <v>413</v>
      </c>
      <c r="C90" s="374" t="s">
        <v>412</v>
      </c>
      <c r="D90" s="375"/>
      <c r="E90" s="376"/>
      <c r="F90" s="154" t="s">
        <v>169</v>
      </c>
      <c r="G90" s="156"/>
      <c r="H90" s="167">
        <v>1.8720000000000001</v>
      </c>
      <c r="I90" s="158">
        <v>2478.6999999999998</v>
      </c>
      <c r="J90" s="158">
        <v>52016</v>
      </c>
      <c r="K90" s="158">
        <v>3726</v>
      </c>
      <c r="L90" s="160">
        <v>57</v>
      </c>
      <c r="M90" s="160">
        <v>34</v>
      </c>
      <c r="N90" s="158">
        <v>48199</v>
      </c>
      <c r="O90" s="160">
        <v>3.88</v>
      </c>
      <c r="P90" s="160">
        <v>0.04</v>
      </c>
      <c r="BQ90" s="105"/>
      <c r="BR90" s="239"/>
      <c r="BS90" s="161" t="s">
        <v>412</v>
      </c>
    </row>
    <row r="91" spans="1:71" customFormat="1" ht="23.25" x14ac:dyDescent="0.25">
      <c r="A91" s="154" t="s">
        <v>414</v>
      </c>
      <c r="B91" s="155" t="s">
        <v>386</v>
      </c>
      <c r="C91" s="374" t="s">
        <v>410</v>
      </c>
      <c r="D91" s="375"/>
      <c r="E91" s="376"/>
      <c r="F91" s="154" t="s">
        <v>132</v>
      </c>
      <c r="G91" s="156"/>
      <c r="H91" s="165">
        <v>0.81</v>
      </c>
      <c r="I91" s="158">
        <v>15905.45</v>
      </c>
      <c r="J91" s="158">
        <v>13111</v>
      </c>
      <c r="K91" s="158">
        <v>6804</v>
      </c>
      <c r="L91" s="160">
        <v>186</v>
      </c>
      <c r="M91" s="160">
        <v>228</v>
      </c>
      <c r="N91" s="158">
        <v>5893</v>
      </c>
      <c r="O91" s="160">
        <v>7.67</v>
      </c>
      <c r="P91" s="160">
        <v>0.25</v>
      </c>
      <c r="BQ91" s="105"/>
      <c r="BR91" s="239"/>
      <c r="BS91" s="161" t="s">
        <v>410</v>
      </c>
    </row>
    <row r="92" spans="1:71" customFormat="1" ht="45.75" x14ac:dyDescent="0.25">
      <c r="A92" s="154" t="s">
        <v>411</v>
      </c>
      <c r="B92" s="155" t="s">
        <v>408</v>
      </c>
      <c r="C92" s="374" t="s">
        <v>407</v>
      </c>
      <c r="D92" s="375"/>
      <c r="E92" s="376"/>
      <c r="F92" s="154" t="s">
        <v>162</v>
      </c>
      <c r="G92" s="156"/>
      <c r="H92" s="165">
        <v>0.15</v>
      </c>
      <c r="I92" s="158">
        <v>133609.04</v>
      </c>
      <c r="J92" s="158">
        <v>20969</v>
      </c>
      <c r="K92" s="158">
        <v>19054</v>
      </c>
      <c r="L92" s="160">
        <v>494</v>
      </c>
      <c r="M92" s="160">
        <v>546</v>
      </c>
      <c r="N92" s="160">
        <v>875</v>
      </c>
      <c r="O92" s="163">
        <v>21</v>
      </c>
      <c r="P92" s="160">
        <v>0.56999999999999995</v>
      </c>
      <c r="BQ92" s="105"/>
      <c r="BR92" s="239"/>
      <c r="BS92" s="161" t="s">
        <v>407</v>
      </c>
    </row>
    <row r="93" spans="1:71" customFormat="1" ht="34.5" x14ac:dyDescent="0.25">
      <c r="A93" s="154" t="s">
        <v>409</v>
      </c>
      <c r="B93" s="155" t="s">
        <v>405</v>
      </c>
      <c r="C93" s="374" t="s">
        <v>404</v>
      </c>
      <c r="D93" s="375"/>
      <c r="E93" s="376"/>
      <c r="F93" s="154" t="s">
        <v>162</v>
      </c>
      <c r="G93" s="156"/>
      <c r="H93" s="165">
        <v>0.15</v>
      </c>
      <c r="I93" s="158">
        <v>186577.37</v>
      </c>
      <c r="J93" s="158">
        <v>29041</v>
      </c>
      <c r="K93" s="158">
        <v>3845</v>
      </c>
      <c r="L93" s="158">
        <v>2466</v>
      </c>
      <c r="M93" s="158">
        <v>1057</v>
      </c>
      <c r="N93" s="158">
        <v>21673</v>
      </c>
      <c r="O93" s="160">
        <v>4.34</v>
      </c>
      <c r="P93" s="160">
        <v>0.87</v>
      </c>
      <c r="BQ93" s="105"/>
      <c r="BR93" s="239"/>
      <c r="BS93" s="161" t="s">
        <v>404</v>
      </c>
    </row>
    <row r="94" spans="1:71" customFormat="1" ht="57" x14ac:dyDescent="0.25">
      <c r="A94" s="154" t="s">
        <v>406</v>
      </c>
      <c r="B94" s="155" t="s">
        <v>402</v>
      </c>
      <c r="C94" s="374" t="s">
        <v>401</v>
      </c>
      <c r="D94" s="375"/>
      <c r="E94" s="376"/>
      <c r="F94" s="154" t="s">
        <v>169</v>
      </c>
      <c r="G94" s="156"/>
      <c r="H94" s="166">
        <v>16.2</v>
      </c>
      <c r="I94" s="158">
        <v>3379.25</v>
      </c>
      <c r="J94" s="158">
        <v>54743</v>
      </c>
      <c r="K94" s="158">
        <v>24148</v>
      </c>
      <c r="L94" s="159"/>
      <c r="M94" s="159"/>
      <c r="N94" s="158">
        <v>30595</v>
      </c>
      <c r="O94" s="160">
        <v>27.54</v>
      </c>
      <c r="P94" s="163">
        <v>0</v>
      </c>
      <c r="BQ94" s="105"/>
      <c r="BR94" s="239"/>
      <c r="BS94" s="161" t="s">
        <v>401</v>
      </c>
    </row>
    <row r="95" spans="1:71" customFormat="1" ht="68.25" x14ac:dyDescent="0.25">
      <c r="A95" s="154" t="s">
        <v>403</v>
      </c>
      <c r="B95" s="155" t="s">
        <v>399</v>
      </c>
      <c r="C95" s="374" t="s">
        <v>398</v>
      </c>
      <c r="D95" s="375"/>
      <c r="E95" s="376"/>
      <c r="F95" s="154" t="s">
        <v>169</v>
      </c>
      <c r="G95" s="156"/>
      <c r="H95" s="167">
        <v>4.5170000000000003</v>
      </c>
      <c r="I95" s="158">
        <v>3389.59</v>
      </c>
      <c r="J95" s="158">
        <v>15312</v>
      </c>
      <c r="K95" s="158">
        <v>6139</v>
      </c>
      <c r="L95" s="159"/>
      <c r="M95" s="159"/>
      <c r="N95" s="158">
        <v>9173</v>
      </c>
      <c r="O95" s="163">
        <v>7</v>
      </c>
      <c r="P95" s="163">
        <v>0</v>
      </c>
      <c r="BQ95" s="105"/>
      <c r="BR95" s="239"/>
      <c r="BS95" s="161" t="s">
        <v>398</v>
      </c>
    </row>
    <row r="96" spans="1:71" customFormat="1" ht="34.5" x14ac:dyDescent="0.25">
      <c r="A96" s="154" t="s">
        <v>400</v>
      </c>
      <c r="B96" s="155" t="s">
        <v>396</v>
      </c>
      <c r="C96" s="374" t="s">
        <v>395</v>
      </c>
      <c r="D96" s="375"/>
      <c r="E96" s="376"/>
      <c r="F96" s="154" t="s">
        <v>140</v>
      </c>
      <c r="G96" s="156"/>
      <c r="H96" s="167">
        <v>0.58599999999999997</v>
      </c>
      <c r="I96" s="158">
        <v>58949.23</v>
      </c>
      <c r="J96" s="158">
        <v>34774</v>
      </c>
      <c r="K96" s="158">
        <v>14344</v>
      </c>
      <c r="L96" s="160">
        <v>221</v>
      </c>
      <c r="M96" s="160">
        <v>229</v>
      </c>
      <c r="N96" s="158">
        <v>19980</v>
      </c>
      <c r="O96" s="160">
        <v>17.579999999999998</v>
      </c>
      <c r="P96" s="160">
        <v>0.25</v>
      </c>
      <c r="BQ96" s="105"/>
      <c r="BR96" s="239"/>
      <c r="BS96" s="161" t="s">
        <v>395</v>
      </c>
    </row>
    <row r="97" spans="1:71" customFormat="1" ht="15" x14ac:dyDescent="0.25">
      <c r="A97" s="154" t="s">
        <v>397</v>
      </c>
      <c r="B97" s="155" t="s">
        <v>393</v>
      </c>
      <c r="C97" s="374" t="s">
        <v>391</v>
      </c>
      <c r="D97" s="375"/>
      <c r="E97" s="376"/>
      <c r="F97" s="154" t="s">
        <v>392</v>
      </c>
      <c r="G97" s="156"/>
      <c r="H97" s="162">
        <v>49</v>
      </c>
      <c r="I97" s="158">
        <v>292.20999999999998</v>
      </c>
      <c r="J97" s="158">
        <v>16968</v>
      </c>
      <c r="K97" s="158">
        <v>16710</v>
      </c>
      <c r="L97" s="159"/>
      <c r="M97" s="159"/>
      <c r="N97" s="160">
        <v>258</v>
      </c>
      <c r="O97" s="160">
        <v>19.739999999999998</v>
      </c>
      <c r="P97" s="163">
        <v>0</v>
      </c>
      <c r="BQ97" s="105"/>
      <c r="BR97" s="239"/>
      <c r="BS97" s="161" t="s">
        <v>391</v>
      </c>
    </row>
    <row r="98" spans="1:71" customFormat="1" ht="34.5" x14ac:dyDescent="0.25">
      <c r="A98" s="154" t="s">
        <v>394</v>
      </c>
      <c r="B98" s="155" t="s">
        <v>389</v>
      </c>
      <c r="C98" s="374" t="s">
        <v>388</v>
      </c>
      <c r="D98" s="375"/>
      <c r="E98" s="376"/>
      <c r="F98" s="154" t="s">
        <v>143</v>
      </c>
      <c r="G98" s="156"/>
      <c r="H98" s="166">
        <v>0.5</v>
      </c>
      <c r="I98" s="158">
        <v>30170.14</v>
      </c>
      <c r="J98" s="158">
        <v>19898</v>
      </c>
      <c r="K98" s="158">
        <v>8222</v>
      </c>
      <c r="L98" s="158">
        <v>1059</v>
      </c>
      <c r="M98" s="158">
        <v>2021</v>
      </c>
      <c r="N98" s="158">
        <v>8596</v>
      </c>
      <c r="O98" s="164">
        <v>9.6</v>
      </c>
      <c r="P98" s="160">
        <v>2.23</v>
      </c>
      <c r="BQ98" s="105"/>
      <c r="BR98" s="239"/>
      <c r="BS98" s="161" t="s">
        <v>388</v>
      </c>
    </row>
    <row r="99" spans="1:71" customFormat="1" ht="23.25" x14ac:dyDescent="0.25">
      <c r="A99" s="154" t="s">
        <v>390</v>
      </c>
      <c r="B99" s="155" t="s">
        <v>386</v>
      </c>
      <c r="C99" s="374" t="s">
        <v>385</v>
      </c>
      <c r="D99" s="375"/>
      <c r="E99" s="376"/>
      <c r="F99" s="154" t="s">
        <v>132</v>
      </c>
      <c r="G99" s="156"/>
      <c r="H99" s="166">
        <v>2.6</v>
      </c>
      <c r="I99" s="158">
        <v>15905.45</v>
      </c>
      <c r="J99" s="158">
        <v>49875</v>
      </c>
      <c r="K99" s="158">
        <v>25882</v>
      </c>
      <c r="L99" s="160">
        <v>709</v>
      </c>
      <c r="M99" s="160">
        <v>867</v>
      </c>
      <c r="N99" s="158">
        <v>22417</v>
      </c>
      <c r="O99" s="160">
        <v>29.18</v>
      </c>
      <c r="P99" s="160">
        <v>0.96</v>
      </c>
      <c r="BQ99" s="105"/>
      <c r="BR99" s="239"/>
      <c r="BS99" s="161" t="s">
        <v>385</v>
      </c>
    </row>
    <row r="100" spans="1:71" customFormat="1" ht="34.5" x14ac:dyDescent="0.25">
      <c r="A100" s="154" t="s">
        <v>387</v>
      </c>
      <c r="B100" s="155" t="s">
        <v>288</v>
      </c>
      <c r="C100" s="374" t="s">
        <v>383</v>
      </c>
      <c r="D100" s="375"/>
      <c r="E100" s="376"/>
      <c r="F100" s="154" t="s">
        <v>132</v>
      </c>
      <c r="G100" s="156"/>
      <c r="H100" s="165">
        <v>4.21</v>
      </c>
      <c r="I100" s="158">
        <v>49047.65</v>
      </c>
      <c r="J100" s="158">
        <v>247196</v>
      </c>
      <c r="K100" s="158">
        <v>46284</v>
      </c>
      <c r="L100" s="158">
        <v>2023</v>
      </c>
      <c r="M100" s="158">
        <v>2490</v>
      </c>
      <c r="N100" s="158">
        <v>196399</v>
      </c>
      <c r="O100" s="160">
        <v>52.79</v>
      </c>
      <c r="P100" s="160">
        <v>2.74</v>
      </c>
      <c r="BQ100" s="105"/>
      <c r="BR100" s="239"/>
      <c r="BS100" s="161" t="s">
        <v>383</v>
      </c>
    </row>
    <row r="101" spans="1:71" customFormat="1" ht="15" x14ac:dyDescent="0.25">
      <c r="A101" s="154" t="s">
        <v>384</v>
      </c>
      <c r="B101" s="155" t="s">
        <v>381</v>
      </c>
      <c r="C101" s="374" t="s">
        <v>380</v>
      </c>
      <c r="D101" s="375"/>
      <c r="E101" s="376"/>
      <c r="F101" s="154" t="s">
        <v>162</v>
      </c>
      <c r="G101" s="156"/>
      <c r="H101" s="238">
        <v>0.13038</v>
      </c>
      <c r="I101" s="158">
        <v>360405.78</v>
      </c>
      <c r="J101" s="158">
        <v>55759</v>
      </c>
      <c r="K101" s="158">
        <v>34806</v>
      </c>
      <c r="L101" s="160">
        <v>74</v>
      </c>
      <c r="M101" s="160">
        <v>72</v>
      </c>
      <c r="N101" s="158">
        <v>20807</v>
      </c>
      <c r="O101" s="160">
        <v>40.64</v>
      </c>
      <c r="P101" s="160">
        <v>7.0000000000000007E-2</v>
      </c>
      <c r="BQ101" s="105"/>
      <c r="BR101" s="239"/>
      <c r="BS101" s="161" t="s">
        <v>380</v>
      </c>
    </row>
    <row r="102" spans="1:71" customFormat="1" ht="23.25" x14ac:dyDescent="0.25">
      <c r="A102" s="154" t="s">
        <v>382</v>
      </c>
      <c r="B102" s="155" t="s">
        <v>378</v>
      </c>
      <c r="C102" s="374" t="s">
        <v>377</v>
      </c>
      <c r="D102" s="375"/>
      <c r="E102" s="376"/>
      <c r="F102" s="154" t="s">
        <v>162</v>
      </c>
      <c r="G102" s="156"/>
      <c r="H102" s="165">
        <v>0.25</v>
      </c>
      <c r="I102" s="158">
        <v>198659.25</v>
      </c>
      <c r="J102" s="158">
        <v>60287</v>
      </c>
      <c r="K102" s="158">
        <v>9679</v>
      </c>
      <c r="L102" s="158">
        <v>3225</v>
      </c>
      <c r="M102" s="158">
        <v>1430</v>
      </c>
      <c r="N102" s="158">
        <v>45953</v>
      </c>
      <c r="O102" s="160">
        <v>11.72</v>
      </c>
      <c r="P102" s="160">
        <v>1.19</v>
      </c>
      <c r="BQ102" s="105"/>
      <c r="BR102" s="239"/>
      <c r="BS102" s="161" t="s">
        <v>377</v>
      </c>
    </row>
    <row r="103" spans="1:71" customFormat="1" ht="34.5" x14ac:dyDescent="0.25">
      <c r="A103" s="154" t="s">
        <v>379</v>
      </c>
      <c r="B103" s="155" t="s">
        <v>375</v>
      </c>
      <c r="C103" s="374" t="s">
        <v>374</v>
      </c>
      <c r="D103" s="375"/>
      <c r="E103" s="376"/>
      <c r="F103" s="154" t="s">
        <v>154</v>
      </c>
      <c r="G103" s="156"/>
      <c r="H103" s="165">
        <v>0.73</v>
      </c>
      <c r="I103" s="158">
        <v>269091.06</v>
      </c>
      <c r="J103" s="158">
        <v>253858</v>
      </c>
      <c r="K103" s="158">
        <v>14171</v>
      </c>
      <c r="L103" s="158">
        <v>55537</v>
      </c>
      <c r="M103" s="158">
        <v>21065</v>
      </c>
      <c r="N103" s="158">
        <v>163085</v>
      </c>
      <c r="O103" s="160">
        <v>18.690000000000001</v>
      </c>
      <c r="P103" s="160">
        <v>17.82</v>
      </c>
      <c r="BQ103" s="105"/>
      <c r="BR103" s="239"/>
      <c r="BS103" s="161" t="s">
        <v>374</v>
      </c>
    </row>
    <row r="104" spans="1:71" customFormat="1" ht="15" x14ac:dyDescent="0.25">
      <c r="A104" s="381" t="s">
        <v>373</v>
      </c>
      <c r="B104" s="381"/>
      <c r="C104" s="381"/>
      <c r="D104" s="381"/>
      <c r="E104" s="381"/>
      <c r="F104" s="381"/>
      <c r="G104" s="381"/>
      <c r="H104" s="381"/>
      <c r="I104" s="381"/>
      <c r="J104" s="381"/>
      <c r="K104" s="381"/>
      <c r="L104" s="381"/>
      <c r="M104" s="381"/>
      <c r="N104" s="381"/>
      <c r="O104" s="381"/>
      <c r="P104" s="381"/>
      <c r="BQ104" s="105"/>
      <c r="BR104" s="239" t="s">
        <v>373</v>
      </c>
    </row>
    <row r="105" spans="1:71" customFormat="1" ht="23.25" x14ac:dyDescent="0.25">
      <c r="A105" s="154" t="s">
        <v>376</v>
      </c>
      <c r="B105" s="155" t="s">
        <v>371</v>
      </c>
      <c r="C105" s="374" t="s">
        <v>370</v>
      </c>
      <c r="D105" s="375"/>
      <c r="E105" s="376"/>
      <c r="F105" s="154" t="s">
        <v>132</v>
      </c>
      <c r="G105" s="156"/>
      <c r="H105" s="162">
        <v>4</v>
      </c>
      <c r="I105" s="158">
        <v>3482.34</v>
      </c>
      <c r="J105" s="158">
        <v>16853</v>
      </c>
      <c r="K105" s="158">
        <v>3028</v>
      </c>
      <c r="L105" s="160">
        <v>564</v>
      </c>
      <c r="M105" s="160">
        <v>346</v>
      </c>
      <c r="N105" s="158">
        <v>12915</v>
      </c>
      <c r="O105" s="160">
        <v>4.03</v>
      </c>
      <c r="P105" s="160">
        <v>0.33</v>
      </c>
      <c r="BQ105" s="105"/>
      <c r="BR105" s="239"/>
      <c r="BS105" s="161" t="s">
        <v>370</v>
      </c>
    </row>
    <row r="106" spans="1:71" customFormat="1" ht="15" x14ac:dyDescent="0.25">
      <c r="A106" s="154" t="s">
        <v>372</v>
      </c>
      <c r="B106" s="155" t="s">
        <v>368</v>
      </c>
      <c r="C106" s="374" t="s">
        <v>367</v>
      </c>
      <c r="D106" s="375"/>
      <c r="E106" s="376"/>
      <c r="F106" s="154" t="s">
        <v>132</v>
      </c>
      <c r="G106" s="156"/>
      <c r="H106" s="165">
        <v>1.58</v>
      </c>
      <c r="I106" s="158">
        <v>21036.5</v>
      </c>
      <c r="J106" s="158">
        <v>39601</v>
      </c>
      <c r="K106" s="158">
        <v>7317</v>
      </c>
      <c r="L106" s="160">
        <v>196</v>
      </c>
      <c r="M106" s="160">
        <v>210</v>
      </c>
      <c r="N106" s="158">
        <v>31878</v>
      </c>
      <c r="O106" s="160">
        <v>9.08</v>
      </c>
      <c r="P106" s="160">
        <v>0.22</v>
      </c>
      <c r="BQ106" s="105"/>
      <c r="BR106" s="239"/>
      <c r="BS106" s="161" t="s">
        <v>367</v>
      </c>
    </row>
    <row r="107" spans="1:71" customFormat="1" ht="15" x14ac:dyDescent="0.25">
      <c r="A107" s="154" t="s">
        <v>369</v>
      </c>
      <c r="B107" s="155" t="s">
        <v>365</v>
      </c>
      <c r="C107" s="374" t="s">
        <v>364</v>
      </c>
      <c r="D107" s="375"/>
      <c r="E107" s="376"/>
      <c r="F107" s="154" t="s">
        <v>132</v>
      </c>
      <c r="G107" s="156"/>
      <c r="H107" s="162">
        <v>4</v>
      </c>
      <c r="I107" s="158">
        <v>18058.689999999999</v>
      </c>
      <c r="J107" s="158">
        <v>85963</v>
      </c>
      <c r="K107" s="158">
        <v>11611</v>
      </c>
      <c r="L107" s="160">
        <v>351</v>
      </c>
      <c r="M107" s="160">
        <v>359</v>
      </c>
      <c r="N107" s="158">
        <v>73642</v>
      </c>
      <c r="O107" s="160">
        <v>14.41</v>
      </c>
      <c r="P107" s="160">
        <v>0.38</v>
      </c>
      <c r="BQ107" s="105"/>
      <c r="BR107" s="239"/>
      <c r="BS107" s="161" t="s">
        <v>364</v>
      </c>
    </row>
    <row r="108" spans="1:71" customFormat="1" ht="15" x14ac:dyDescent="0.25">
      <c r="A108" s="381" t="s">
        <v>363</v>
      </c>
      <c r="B108" s="381"/>
      <c r="C108" s="381"/>
      <c r="D108" s="381"/>
      <c r="E108" s="381"/>
      <c r="F108" s="381"/>
      <c r="G108" s="381"/>
      <c r="H108" s="381"/>
      <c r="I108" s="381"/>
      <c r="J108" s="381"/>
      <c r="K108" s="381"/>
      <c r="L108" s="381"/>
      <c r="M108" s="381"/>
      <c r="N108" s="381"/>
      <c r="O108" s="381"/>
      <c r="P108" s="381"/>
      <c r="BQ108" s="105"/>
      <c r="BR108" s="239" t="s">
        <v>363</v>
      </c>
    </row>
    <row r="109" spans="1:71" customFormat="1" ht="23.25" x14ac:dyDescent="0.25">
      <c r="A109" s="154" t="s">
        <v>366</v>
      </c>
      <c r="B109" s="155" t="s">
        <v>361</v>
      </c>
      <c r="C109" s="374" t="s">
        <v>360</v>
      </c>
      <c r="D109" s="375"/>
      <c r="E109" s="376"/>
      <c r="F109" s="154" t="s">
        <v>162</v>
      </c>
      <c r="G109" s="156"/>
      <c r="H109" s="167">
        <v>0.68899999999999995</v>
      </c>
      <c r="I109" s="158">
        <v>158536.5</v>
      </c>
      <c r="J109" s="158">
        <v>111110</v>
      </c>
      <c r="K109" s="158">
        <v>3371</v>
      </c>
      <c r="L109" s="158">
        <v>4185</v>
      </c>
      <c r="M109" s="158">
        <v>1878</v>
      </c>
      <c r="N109" s="158">
        <v>101676</v>
      </c>
      <c r="O109" s="160">
        <v>3.98</v>
      </c>
      <c r="P109" s="160">
        <v>1.58</v>
      </c>
      <c r="BQ109" s="105"/>
      <c r="BR109" s="239"/>
      <c r="BS109" s="161" t="s">
        <v>360</v>
      </c>
    </row>
    <row r="110" spans="1:71" customFormat="1" ht="33.75" x14ac:dyDescent="0.25">
      <c r="A110" s="154" t="s">
        <v>362</v>
      </c>
      <c r="B110" s="155" t="s">
        <v>358</v>
      </c>
      <c r="C110" s="374" t="s">
        <v>357</v>
      </c>
      <c r="D110" s="375"/>
      <c r="E110" s="376"/>
      <c r="F110" s="154" t="s">
        <v>158</v>
      </c>
      <c r="G110" s="156"/>
      <c r="H110" s="165">
        <v>0.41</v>
      </c>
      <c r="I110" s="158">
        <v>1896.24</v>
      </c>
      <c r="J110" s="160">
        <v>778</v>
      </c>
      <c r="K110" s="160">
        <v>774</v>
      </c>
      <c r="L110" s="159"/>
      <c r="M110" s="159"/>
      <c r="N110" s="160">
        <v>4</v>
      </c>
      <c r="O110" s="160">
        <v>0.74</v>
      </c>
      <c r="P110" s="163">
        <v>0</v>
      </c>
      <c r="BQ110" s="105"/>
      <c r="BR110" s="239"/>
      <c r="BS110" s="161" t="s">
        <v>357</v>
      </c>
    </row>
    <row r="111" spans="1:71" customFormat="1" ht="57" x14ac:dyDescent="0.25">
      <c r="A111" s="154" t="s">
        <v>359</v>
      </c>
      <c r="B111" s="155" t="s">
        <v>355</v>
      </c>
      <c r="C111" s="374" t="s">
        <v>354</v>
      </c>
      <c r="D111" s="375"/>
      <c r="E111" s="376"/>
      <c r="F111" s="154" t="s">
        <v>162</v>
      </c>
      <c r="G111" s="156"/>
      <c r="H111" s="167">
        <v>0.17699999999999999</v>
      </c>
      <c r="I111" s="158">
        <v>272994.99</v>
      </c>
      <c r="J111" s="158">
        <v>49042</v>
      </c>
      <c r="K111" s="158">
        <v>20410</v>
      </c>
      <c r="L111" s="158">
        <v>1504</v>
      </c>
      <c r="M111" s="160">
        <v>316</v>
      </c>
      <c r="N111" s="158">
        <v>26812</v>
      </c>
      <c r="O111" s="160">
        <v>23.01</v>
      </c>
      <c r="P111" s="160">
        <v>0.32</v>
      </c>
      <c r="BQ111" s="105"/>
      <c r="BR111" s="239"/>
      <c r="BS111" s="161" t="s">
        <v>354</v>
      </c>
    </row>
    <row r="112" spans="1:71" customFormat="1" ht="23.25" x14ac:dyDescent="0.25">
      <c r="A112" s="154" t="s">
        <v>356</v>
      </c>
      <c r="B112" s="155" t="s">
        <v>352</v>
      </c>
      <c r="C112" s="374" t="s">
        <v>350</v>
      </c>
      <c r="D112" s="375"/>
      <c r="E112" s="376"/>
      <c r="F112" s="154" t="s">
        <v>351</v>
      </c>
      <c r="G112" s="156"/>
      <c r="H112" s="165">
        <v>1.77</v>
      </c>
      <c r="I112" s="158">
        <v>19375.830000000002</v>
      </c>
      <c r="J112" s="158">
        <v>34360</v>
      </c>
      <c r="K112" s="158">
        <v>7701</v>
      </c>
      <c r="L112" s="160">
        <v>89</v>
      </c>
      <c r="M112" s="160">
        <v>64</v>
      </c>
      <c r="N112" s="158">
        <v>26506</v>
      </c>
      <c r="O112" s="160">
        <v>8.89</v>
      </c>
      <c r="P112" s="160">
        <v>7.0000000000000007E-2</v>
      </c>
      <c r="BQ112" s="105"/>
      <c r="BR112" s="239"/>
      <c r="BS112" s="161" t="s">
        <v>350</v>
      </c>
    </row>
    <row r="113" spans="1:72" customFormat="1" ht="23.25" x14ac:dyDescent="0.25">
      <c r="A113" s="154" t="s">
        <v>353</v>
      </c>
      <c r="B113" s="155" t="s">
        <v>348</v>
      </c>
      <c r="C113" s="374" t="s">
        <v>347</v>
      </c>
      <c r="D113" s="375"/>
      <c r="E113" s="376"/>
      <c r="F113" s="154" t="s">
        <v>233</v>
      </c>
      <c r="G113" s="156"/>
      <c r="H113" s="162">
        <v>1</v>
      </c>
      <c r="I113" s="158">
        <v>4615.58</v>
      </c>
      <c r="J113" s="158">
        <v>4711</v>
      </c>
      <c r="K113" s="158">
        <v>4500</v>
      </c>
      <c r="L113" s="160">
        <v>92</v>
      </c>
      <c r="M113" s="160">
        <v>94</v>
      </c>
      <c r="N113" s="160">
        <v>25</v>
      </c>
      <c r="O113" s="160">
        <v>4.96</v>
      </c>
      <c r="P113" s="164">
        <v>0.1</v>
      </c>
      <c r="BQ113" s="105"/>
      <c r="BR113" s="239"/>
      <c r="BS113" s="161" t="s">
        <v>347</v>
      </c>
    </row>
    <row r="114" spans="1:72" customFormat="1" ht="23.25" x14ac:dyDescent="0.25">
      <c r="A114" s="154" t="s">
        <v>349</v>
      </c>
      <c r="B114" s="155" t="s">
        <v>345</v>
      </c>
      <c r="C114" s="374" t="s">
        <v>344</v>
      </c>
      <c r="D114" s="375"/>
      <c r="E114" s="376"/>
      <c r="F114" s="154" t="s">
        <v>233</v>
      </c>
      <c r="G114" s="156"/>
      <c r="H114" s="162">
        <v>3</v>
      </c>
      <c r="I114" s="158">
        <v>3385.91</v>
      </c>
      <c r="J114" s="158">
        <v>10304</v>
      </c>
      <c r="K114" s="158">
        <v>9935</v>
      </c>
      <c r="L114" s="160">
        <v>162</v>
      </c>
      <c r="M114" s="160">
        <v>146</v>
      </c>
      <c r="N114" s="160">
        <v>61</v>
      </c>
      <c r="O114" s="160">
        <v>10.95</v>
      </c>
      <c r="P114" s="160">
        <v>0.15</v>
      </c>
      <c r="BQ114" s="105"/>
      <c r="BR114" s="239"/>
      <c r="BS114" s="161" t="s">
        <v>344</v>
      </c>
    </row>
    <row r="115" spans="1:72" customFormat="1" ht="45.75" x14ac:dyDescent="0.25">
      <c r="A115" s="154" t="s">
        <v>711</v>
      </c>
      <c r="B115" s="155" t="s">
        <v>343</v>
      </c>
      <c r="C115" s="374" t="s">
        <v>342</v>
      </c>
      <c r="D115" s="375"/>
      <c r="E115" s="376"/>
      <c r="F115" s="154" t="s">
        <v>233</v>
      </c>
      <c r="G115" s="156"/>
      <c r="H115" s="162">
        <v>3</v>
      </c>
      <c r="I115" s="158">
        <v>60522.75</v>
      </c>
      <c r="J115" s="158">
        <v>181568</v>
      </c>
      <c r="K115" s="159"/>
      <c r="L115" s="159"/>
      <c r="M115" s="159"/>
      <c r="N115" s="159"/>
      <c r="O115" s="163">
        <v>0</v>
      </c>
      <c r="P115" s="163">
        <v>0</v>
      </c>
      <c r="BQ115" s="105"/>
      <c r="BR115" s="239"/>
      <c r="BS115" s="161" t="s">
        <v>342</v>
      </c>
    </row>
    <row r="116" spans="1:72" customFormat="1" ht="45.75" x14ac:dyDescent="0.25">
      <c r="A116" s="154" t="s">
        <v>600</v>
      </c>
      <c r="B116" s="155" t="s">
        <v>340</v>
      </c>
      <c r="C116" s="374" t="s">
        <v>339</v>
      </c>
      <c r="D116" s="375"/>
      <c r="E116" s="376"/>
      <c r="F116" s="154" t="s">
        <v>140</v>
      </c>
      <c r="G116" s="156"/>
      <c r="H116" s="167">
        <v>4.8000000000000001E-2</v>
      </c>
      <c r="I116" s="158">
        <v>171397.06</v>
      </c>
      <c r="J116" s="158">
        <v>8260</v>
      </c>
      <c r="K116" s="158">
        <v>2942</v>
      </c>
      <c r="L116" s="160">
        <v>46</v>
      </c>
      <c r="M116" s="160">
        <v>34</v>
      </c>
      <c r="N116" s="158">
        <v>5238</v>
      </c>
      <c r="O116" s="160">
        <v>3.56</v>
      </c>
      <c r="P116" s="160">
        <v>0.03</v>
      </c>
      <c r="BQ116" s="105"/>
      <c r="BR116" s="239"/>
      <c r="BS116" s="161" t="s">
        <v>339</v>
      </c>
    </row>
    <row r="117" spans="1:72" customFormat="1" ht="45.75" x14ac:dyDescent="0.25">
      <c r="A117" s="154" t="s">
        <v>341</v>
      </c>
      <c r="B117" s="155" t="s">
        <v>337</v>
      </c>
      <c r="C117" s="374" t="s">
        <v>336</v>
      </c>
      <c r="D117" s="375"/>
      <c r="E117" s="376"/>
      <c r="F117" s="154" t="s">
        <v>140</v>
      </c>
      <c r="G117" s="156"/>
      <c r="H117" s="167">
        <v>9.5000000000000001E-2</v>
      </c>
      <c r="I117" s="158">
        <v>226972.75</v>
      </c>
      <c r="J117" s="158">
        <v>21654</v>
      </c>
      <c r="K117" s="158">
        <v>11065</v>
      </c>
      <c r="L117" s="160">
        <v>120</v>
      </c>
      <c r="M117" s="160">
        <v>92</v>
      </c>
      <c r="N117" s="158">
        <v>10377</v>
      </c>
      <c r="O117" s="164">
        <v>13.4</v>
      </c>
      <c r="P117" s="160">
        <v>0.09</v>
      </c>
      <c r="BQ117" s="105"/>
      <c r="BR117" s="239"/>
      <c r="BS117" s="161" t="s">
        <v>336</v>
      </c>
    </row>
    <row r="118" spans="1:72" customFormat="1" ht="45.75" x14ac:dyDescent="0.25">
      <c r="A118" s="154" t="s">
        <v>338</v>
      </c>
      <c r="B118" s="155" t="s">
        <v>334</v>
      </c>
      <c r="C118" s="374" t="s">
        <v>333</v>
      </c>
      <c r="D118" s="375"/>
      <c r="E118" s="376"/>
      <c r="F118" s="154" t="s">
        <v>140</v>
      </c>
      <c r="G118" s="156"/>
      <c r="H118" s="165">
        <v>0.14000000000000001</v>
      </c>
      <c r="I118" s="158">
        <v>186092.08</v>
      </c>
      <c r="J118" s="158">
        <v>26147</v>
      </c>
      <c r="K118" s="158">
        <v>10617</v>
      </c>
      <c r="L118" s="160">
        <v>127</v>
      </c>
      <c r="M118" s="160">
        <v>94</v>
      </c>
      <c r="N118" s="158">
        <v>15309</v>
      </c>
      <c r="O118" s="160">
        <v>12.85</v>
      </c>
      <c r="P118" s="160">
        <v>0.09</v>
      </c>
      <c r="BQ118" s="105"/>
      <c r="BR118" s="239"/>
      <c r="BS118" s="161" t="s">
        <v>333</v>
      </c>
    </row>
    <row r="119" spans="1:72" customFormat="1" ht="45.75" x14ac:dyDescent="0.25">
      <c r="A119" s="154" t="s">
        <v>335</v>
      </c>
      <c r="B119" s="155" t="s">
        <v>331</v>
      </c>
      <c r="C119" s="374" t="s">
        <v>330</v>
      </c>
      <c r="D119" s="375"/>
      <c r="E119" s="376"/>
      <c r="F119" s="154" t="s">
        <v>140</v>
      </c>
      <c r="G119" s="156"/>
      <c r="H119" s="165">
        <v>0.14000000000000001</v>
      </c>
      <c r="I119" s="158">
        <v>211066.34</v>
      </c>
      <c r="J119" s="158">
        <v>29675</v>
      </c>
      <c r="K119" s="158">
        <v>14109</v>
      </c>
      <c r="L119" s="160">
        <v>163</v>
      </c>
      <c r="M119" s="160">
        <v>126</v>
      </c>
      <c r="N119" s="158">
        <v>15277</v>
      </c>
      <c r="O119" s="160">
        <v>17.079999999999998</v>
      </c>
      <c r="P119" s="160">
        <v>0.12</v>
      </c>
      <c r="BQ119" s="105"/>
      <c r="BR119" s="239"/>
      <c r="BS119" s="161" t="s">
        <v>330</v>
      </c>
    </row>
    <row r="120" spans="1:72" customFormat="1" ht="23.25" x14ac:dyDescent="0.25">
      <c r="A120" s="154" t="s">
        <v>332</v>
      </c>
      <c r="B120" s="155" t="s">
        <v>328</v>
      </c>
      <c r="C120" s="374" t="s">
        <v>327</v>
      </c>
      <c r="D120" s="375"/>
      <c r="E120" s="376"/>
      <c r="F120" s="154" t="s">
        <v>233</v>
      </c>
      <c r="G120" s="156"/>
      <c r="H120" s="162">
        <v>13</v>
      </c>
      <c r="I120" s="158">
        <v>8704.8799999999992</v>
      </c>
      <c r="J120" s="158">
        <v>113281</v>
      </c>
      <c r="K120" s="158">
        <v>11773</v>
      </c>
      <c r="L120" s="160">
        <v>123</v>
      </c>
      <c r="M120" s="160">
        <v>118</v>
      </c>
      <c r="N120" s="158">
        <v>101267</v>
      </c>
      <c r="O120" s="160">
        <v>13.91</v>
      </c>
      <c r="P120" s="160">
        <v>0.13</v>
      </c>
      <c r="BQ120" s="105"/>
      <c r="BR120" s="239"/>
      <c r="BS120" s="161" t="s">
        <v>327</v>
      </c>
    </row>
    <row r="121" spans="1:72" customFormat="1" ht="15" x14ac:dyDescent="0.25">
      <c r="A121" s="154" t="s">
        <v>329</v>
      </c>
      <c r="B121" s="155" t="s">
        <v>325</v>
      </c>
      <c r="C121" s="374" t="s">
        <v>324</v>
      </c>
      <c r="D121" s="375"/>
      <c r="E121" s="376"/>
      <c r="F121" s="154" t="s">
        <v>233</v>
      </c>
      <c r="G121" s="156"/>
      <c r="H121" s="162">
        <v>2</v>
      </c>
      <c r="I121" s="158">
        <v>4929.18</v>
      </c>
      <c r="J121" s="158">
        <v>10022</v>
      </c>
      <c r="K121" s="158">
        <v>7848</v>
      </c>
      <c r="L121" s="160">
        <v>221</v>
      </c>
      <c r="M121" s="160">
        <v>164</v>
      </c>
      <c r="N121" s="158">
        <v>1789</v>
      </c>
      <c r="O121" s="160">
        <v>9.74</v>
      </c>
      <c r="P121" s="160">
        <v>0.16</v>
      </c>
      <c r="BQ121" s="105"/>
      <c r="BR121" s="239"/>
      <c r="BS121" s="161" t="s">
        <v>324</v>
      </c>
    </row>
    <row r="122" spans="1:72" customFormat="1" ht="23.25" x14ac:dyDescent="0.25">
      <c r="A122" s="154" t="s">
        <v>326</v>
      </c>
      <c r="B122" s="155" t="s">
        <v>322</v>
      </c>
      <c r="C122" s="374" t="s">
        <v>321</v>
      </c>
      <c r="D122" s="375"/>
      <c r="E122" s="376"/>
      <c r="F122" s="154" t="s">
        <v>233</v>
      </c>
      <c r="G122" s="156"/>
      <c r="H122" s="162">
        <v>3</v>
      </c>
      <c r="I122" s="158">
        <v>9949.4599999999991</v>
      </c>
      <c r="J122" s="158">
        <v>30003</v>
      </c>
      <c r="K122" s="158">
        <v>25368</v>
      </c>
      <c r="L122" s="160">
        <v>226</v>
      </c>
      <c r="M122" s="160">
        <v>155</v>
      </c>
      <c r="N122" s="158">
        <v>4254</v>
      </c>
      <c r="O122" s="160">
        <v>27.96</v>
      </c>
      <c r="P122" s="160">
        <v>0.15</v>
      </c>
      <c r="BQ122" s="105"/>
      <c r="BR122" s="239"/>
      <c r="BS122" s="161" t="s">
        <v>321</v>
      </c>
    </row>
    <row r="123" spans="1:72" customFormat="1" ht="23.25" x14ac:dyDescent="0.25">
      <c r="A123" s="154" t="s">
        <v>323</v>
      </c>
      <c r="B123" s="155" t="s">
        <v>319</v>
      </c>
      <c r="C123" s="374" t="s">
        <v>318</v>
      </c>
      <c r="D123" s="375"/>
      <c r="E123" s="376"/>
      <c r="F123" s="154" t="s">
        <v>169</v>
      </c>
      <c r="G123" s="156"/>
      <c r="H123" s="166">
        <v>2.2000000000000002</v>
      </c>
      <c r="I123" s="158">
        <v>4784.97</v>
      </c>
      <c r="J123" s="158">
        <v>10547</v>
      </c>
      <c r="K123" s="158">
        <v>10450</v>
      </c>
      <c r="L123" s="160">
        <v>16</v>
      </c>
      <c r="M123" s="160">
        <v>20</v>
      </c>
      <c r="N123" s="160">
        <v>61</v>
      </c>
      <c r="O123" s="160">
        <v>12.65</v>
      </c>
      <c r="P123" s="160">
        <v>0.02</v>
      </c>
      <c r="BQ123" s="105"/>
      <c r="BR123" s="239"/>
      <c r="BS123" s="161" t="s">
        <v>318</v>
      </c>
    </row>
    <row r="124" spans="1:72" customFormat="1" ht="23.25" x14ac:dyDescent="0.25">
      <c r="A124" s="154" t="s">
        <v>320</v>
      </c>
      <c r="B124" s="155" t="s">
        <v>316</v>
      </c>
      <c r="C124" s="374" t="s">
        <v>315</v>
      </c>
      <c r="D124" s="375"/>
      <c r="E124" s="376"/>
      <c r="F124" s="154" t="s">
        <v>233</v>
      </c>
      <c r="G124" s="156"/>
      <c r="H124" s="162">
        <v>1</v>
      </c>
      <c r="I124" s="158">
        <v>10085.02</v>
      </c>
      <c r="J124" s="158">
        <v>10094</v>
      </c>
      <c r="K124" s="158">
        <v>2424</v>
      </c>
      <c r="L124" s="160">
        <v>10</v>
      </c>
      <c r="M124" s="160">
        <v>9</v>
      </c>
      <c r="N124" s="158">
        <v>7651</v>
      </c>
      <c r="O124" s="160">
        <v>2.83</v>
      </c>
      <c r="P124" s="160">
        <v>0.01</v>
      </c>
      <c r="BQ124" s="105"/>
      <c r="BR124" s="239"/>
      <c r="BS124" s="161" t="s">
        <v>315</v>
      </c>
    </row>
    <row r="125" spans="1:72" customFormat="1" ht="23.25" x14ac:dyDescent="0.25">
      <c r="A125" s="154" t="s">
        <v>317</v>
      </c>
      <c r="B125" s="155" t="s">
        <v>313</v>
      </c>
      <c r="C125" s="374" t="s">
        <v>312</v>
      </c>
      <c r="D125" s="375"/>
      <c r="E125" s="376"/>
      <c r="F125" s="154" t="s">
        <v>233</v>
      </c>
      <c r="G125" s="156"/>
      <c r="H125" s="162">
        <v>1</v>
      </c>
      <c r="I125" s="158">
        <v>17074.95</v>
      </c>
      <c r="J125" s="158">
        <v>17083</v>
      </c>
      <c r="K125" s="158">
        <v>1070</v>
      </c>
      <c r="L125" s="160">
        <v>8</v>
      </c>
      <c r="M125" s="160">
        <v>9</v>
      </c>
      <c r="N125" s="158">
        <v>15996</v>
      </c>
      <c r="O125" s="160">
        <v>1.28</v>
      </c>
      <c r="P125" s="160">
        <v>0.01</v>
      </c>
      <c r="BQ125" s="105"/>
      <c r="BR125" s="239"/>
      <c r="BS125" s="161" t="s">
        <v>312</v>
      </c>
    </row>
    <row r="126" spans="1:72" customFormat="1" ht="23.25" x14ac:dyDescent="0.25">
      <c r="A126" s="154" t="s">
        <v>314</v>
      </c>
      <c r="B126" s="155" t="s">
        <v>310</v>
      </c>
      <c r="C126" s="374" t="s">
        <v>309</v>
      </c>
      <c r="D126" s="375"/>
      <c r="E126" s="376"/>
      <c r="F126" s="154" t="s">
        <v>233</v>
      </c>
      <c r="G126" s="156"/>
      <c r="H126" s="162">
        <v>3</v>
      </c>
      <c r="I126" s="158">
        <v>7446.29</v>
      </c>
      <c r="J126" s="158">
        <v>22741</v>
      </c>
      <c r="K126" s="158">
        <v>18586</v>
      </c>
      <c r="L126" s="160">
        <v>583</v>
      </c>
      <c r="M126" s="160">
        <v>401</v>
      </c>
      <c r="N126" s="158">
        <v>3171</v>
      </c>
      <c r="O126" s="164">
        <v>22.5</v>
      </c>
      <c r="P126" s="160">
        <v>0.39</v>
      </c>
      <c r="BQ126" s="105"/>
      <c r="BR126" s="239"/>
      <c r="BS126" s="161" t="s">
        <v>309</v>
      </c>
    </row>
    <row r="127" spans="1:72" customFormat="1" ht="34.5" x14ac:dyDescent="0.25">
      <c r="A127" s="154" t="s">
        <v>712</v>
      </c>
      <c r="B127" s="155" t="s">
        <v>308</v>
      </c>
      <c r="C127" s="374" t="s">
        <v>307</v>
      </c>
      <c r="D127" s="375"/>
      <c r="E127" s="376"/>
      <c r="F127" s="154" t="s">
        <v>233</v>
      </c>
      <c r="G127" s="156"/>
      <c r="H127" s="162">
        <v>3</v>
      </c>
      <c r="I127" s="158">
        <v>45607.4</v>
      </c>
      <c r="J127" s="158">
        <v>136822</v>
      </c>
      <c r="K127" s="159"/>
      <c r="L127" s="159"/>
      <c r="M127" s="159"/>
      <c r="N127" s="159"/>
      <c r="O127" s="163">
        <v>0</v>
      </c>
      <c r="P127" s="163">
        <v>0</v>
      </c>
      <c r="BQ127" s="105"/>
      <c r="BR127" s="239"/>
      <c r="BS127" s="161" t="s">
        <v>307</v>
      </c>
    </row>
    <row r="128" spans="1:72" customFormat="1" ht="15" x14ac:dyDescent="0.25">
      <c r="A128" s="368" t="s">
        <v>739</v>
      </c>
      <c r="B128" s="369"/>
      <c r="C128" s="369"/>
      <c r="D128" s="369"/>
      <c r="E128" s="369"/>
      <c r="F128" s="369"/>
      <c r="G128" s="369"/>
      <c r="H128" s="369"/>
      <c r="I128" s="370"/>
      <c r="J128" s="168"/>
      <c r="K128" s="168"/>
      <c r="L128" s="168"/>
      <c r="M128" s="168"/>
      <c r="N128" s="168"/>
      <c r="O128" s="440">
        <v>4208.1469360000001</v>
      </c>
      <c r="P128" s="440">
        <v>319.27119160000001</v>
      </c>
      <c r="BQ128" s="105"/>
      <c r="BR128" s="239"/>
      <c r="BT128" s="169" t="s">
        <v>709</v>
      </c>
    </row>
    <row r="129" spans="1:75" customFormat="1" ht="15" x14ac:dyDescent="0.25">
      <c r="A129" s="368" t="s">
        <v>247</v>
      </c>
      <c r="B129" s="369"/>
      <c r="C129" s="369"/>
      <c r="D129" s="369"/>
      <c r="E129" s="369"/>
      <c r="F129" s="369"/>
      <c r="G129" s="369"/>
      <c r="H129" s="369"/>
      <c r="I129" s="370"/>
      <c r="J129" s="168"/>
      <c r="K129" s="168"/>
      <c r="L129" s="168"/>
      <c r="M129" s="168"/>
      <c r="N129" s="168"/>
      <c r="O129" s="168"/>
      <c r="P129" s="168"/>
      <c r="BU129" s="169" t="s">
        <v>247</v>
      </c>
    </row>
    <row r="130" spans="1:75" customFormat="1" ht="15" x14ac:dyDescent="0.25">
      <c r="A130" s="371" t="s">
        <v>248</v>
      </c>
      <c r="B130" s="372"/>
      <c r="C130" s="372"/>
      <c r="D130" s="372"/>
      <c r="E130" s="372"/>
      <c r="F130" s="372"/>
      <c r="G130" s="372"/>
      <c r="H130" s="372"/>
      <c r="I130" s="373"/>
      <c r="J130" s="170">
        <v>13239675</v>
      </c>
      <c r="K130" s="171"/>
      <c r="L130" s="171"/>
      <c r="M130" s="171"/>
      <c r="N130" s="171"/>
      <c r="O130" s="171"/>
      <c r="P130" s="171"/>
      <c r="BU130" s="169"/>
      <c r="BV130" s="161" t="s">
        <v>248</v>
      </c>
    </row>
    <row r="131" spans="1:75" customFormat="1" ht="15" x14ac:dyDescent="0.25">
      <c r="A131" s="371" t="s">
        <v>249</v>
      </c>
      <c r="B131" s="372"/>
      <c r="C131" s="372"/>
      <c r="D131" s="372"/>
      <c r="E131" s="372"/>
      <c r="F131" s="372"/>
      <c r="G131" s="372"/>
      <c r="H131" s="372"/>
      <c r="I131" s="373"/>
      <c r="J131" s="171"/>
      <c r="K131" s="171"/>
      <c r="L131" s="171"/>
      <c r="M131" s="171"/>
      <c r="N131" s="171"/>
      <c r="O131" s="171"/>
      <c r="P131" s="171"/>
      <c r="BU131" s="169"/>
      <c r="BV131" s="161" t="s">
        <v>249</v>
      </c>
    </row>
    <row r="132" spans="1:75" customFormat="1" ht="15" x14ac:dyDescent="0.25">
      <c r="A132" s="371" t="s">
        <v>250</v>
      </c>
      <c r="B132" s="372"/>
      <c r="C132" s="372"/>
      <c r="D132" s="372"/>
      <c r="E132" s="372"/>
      <c r="F132" s="372"/>
      <c r="G132" s="372"/>
      <c r="H132" s="372"/>
      <c r="I132" s="373"/>
      <c r="J132" s="170">
        <v>3568074</v>
      </c>
      <c r="K132" s="171"/>
      <c r="L132" s="171"/>
      <c r="M132" s="171"/>
      <c r="N132" s="171"/>
      <c r="O132" s="171"/>
      <c r="P132" s="171"/>
      <c r="BU132" s="169"/>
      <c r="BV132" s="161" t="s">
        <v>250</v>
      </c>
    </row>
    <row r="133" spans="1:75" customFormat="1" ht="15" x14ac:dyDescent="0.25">
      <c r="A133" s="371" t="s">
        <v>251</v>
      </c>
      <c r="B133" s="372"/>
      <c r="C133" s="372"/>
      <c r="D133" s="372"/>
      <c r="E133" s="372"/>
      <c r="F133" s="372"/>
      <c r="G133" s="372"/>
      <c r="H133" s="372"/>
      <c r="I133" s="373"/>
      <c r="J133" s="170">
        <v>531772</v>
      </c>
      <c r="K133" s="171"/>
      <c r="L133" s="171"/>
      <c r="M133" s="171"/>
      <c r="N133" s="171"/>
      <c r="O133" s="171"/>
      <c r="P133" s="171"/>
      <c r="BU133" s="169"/>
      <c r="BV133" s="161" t="s">
        <v>251</v>
      </c>
    </row>
    <row r="134" spans="1:75" customFormat="1" ht="15" x14ac:dyDescent="0.25">
      <c r="A134" s="371" t="s">
        <v>252</v>
      </c>
      <c r="B134" s="372"/>
      <c r="C134" s="372"/>
      <c r="D134" s="372"/>
      <c r="E134" s="372"/>
      <c r="F134" s="372"/>
      <c r="G134" s="372"/>
      <c r="H134" s="372"/>
      <c r="I134" s="373"/>
      <c r="J134" s="170">
        <v>342764</v>
      </c>
      <c r="K134" s="171"/>
      <c r="L134" s="171"/>
      <c r="M134" s="171"/>
      <c r="N134" s="171"/>
      <c r="O134" s="171"/>
      <c r="P134" s="171"/>
      <c r="BU134" s="169"/>
      <c r="BV134" s="161" t="s">
        <v>252</v>
      </c>
    </row>
    <row r="135" spans="1:75" customFormat="1" ht="15" x14ac:dyDescent="0.25">
      <c r="A135" s="371" t="s">
        <v>253</v>
      </c>
      <c r="B135" s="372"/>
      <c r="C135" s="372"/>
      <c r="D135" s="372"/>
      <c r="E135" s="372"/>
      <c r="F135" s="372"/>
      <c r="G135" s="372"/>
      <c r="H135" s="372"/>
      <c r="I135" s="373"/>
      <c r="J135" s="170">
        <v>8797065</v>
      </c>
      <c r="K135" s="171"/>
      <c r="L135" s="171"/>
      <c r="M135" s="171"/>
      <c r="N135" s="171"/>
      <c r="O135" s="171"/>
      <c r="P135" s="171"/>
      <c r="BU135" s="169"/>
      <c r="BV135" s="161" t="s">
        <v>253</v>
      </c>
    </row>
    <row r="136" spans="1:75" customFormat="1" ht="15" x14ac:dyDescent="0.25">
      <c r="A136" s="371" t="s">
        <v>254</v>
      </c>
      <c r="B136" s="372"/>
      <c r="C136" s="372"/>
      <c r="D136" s="372"/>
      <c r="E136" s="372"/>
      <c r="F136" s="372"/>
      <c r="G136" s="372"/>
      <c r="H136" s="372"/>
      <c r="I136" s="373"/>
      <c r="J136" s="170">
        <v>19695570</v>
      </c>
      <c r="K136" s="171"/>
      <c r="L136" s="171"/>
      <c r="M136" s="171"/>
      <c r="N136" s="171"/>
      <c r="O136" s="171"/>
      <c r="P136" s="171"/>
      <c r="BU136" s="169"/>
      <c r="BV136" s="161" t="s">
        <v>254</v>
      </c>
    </row>
    <row r="137" spans="1:75" customFormat="1" ht="15" x14ac:dyDescent="0.25">
      <c r="A137" s="371" t="s">
        <v>261</v>
      </c>
      <c r="B137" s="372"/>
      <c r="C137" s="372"/>
      <c r="D137" s="372"/>
      <c r="E137" s="372"/>
      <c r="F137" s="372"/>
      <c r="G137" s="372"/>
      <c r="H137" s="372"/>
      <c r="I137" s="373"/>
      <c r="J137" s="170">
        <v>124855</v>
      </c>
      <c r="K137" s="171"/>
      <c r="L137" s="171"/>
      <c r="M137" s="171"/>
      <c r="N137" s="171"/>
      <c r="O137" s="171"/>
      <c r="P137" s="171"/>
      <c r="BU137" s="169"/>
      <c r="BV137" s="161" t="s">
        <v>261</v>
      </c>
    </row>
    <row r="138" spans="1:75" customFormat="1" ht="15" x14ac:dyDescent="0.25">
      <c r="A138" s="371" t="s">
        <v>306</v>
      </c>
      <c r="B138" s="372"/>
      <c r="C138" s="372"/>
      <c r="D138" s="372"/>
      <c r="E138" s="372"/>
      <c r="F138" s="372"/>
      <c r="G138" s="372"/>
      <c r="H138" s="372"/>
      <c r="I138" s="373"/>
      <c r="J138" s="170">
        <v>318390</v>
      </c>
      <c r="K138" s="171"/>
      <c r="L138" s="171"/>
      <c r="M138" s="171"/>
      <c r="N138" s="171"/>
      <c r="O138" s="171"/>
      <c r="P138" s="171"/>
      <c r="BU138" s="169"/>
      <c r="BV138" s="161" t="s">
        <v>306</v>
      </c>
    </row>
    <row r="139" spans="1:75" customFormat="1" ht="15" x14ac:dyDescent="0.25">
      <c r="A139" s="368" t="s">
        <v>262</v>
      </c>
      <c r="B139" s="369"/>
      <c r="C139" s="369"/>
      <c r="D139" s="369"/>
      <c r="E139" s="369"/>
      <c r="F139" s="369"/>
      <c r="G139" s="369"/>
      <c r="H139" s="369"/>
      <c r="I139" s="370"/>
      <c r="J139" s="172">
        <v>20138815</v>
      </c>
      <c r="K139" s="168"/>
      <c r="L139" s="168"/>
      <c r="M139" s="168"/>
      <c r="N139" s="168"/>
      <c r="O139" s="168"/>
      <c r="P139" s="168"/>
      <c r="BU139" s="169"/>
      <c r="BW139" s="169" t="s">
        <v>262</v>
      </c>
    </row>
    <row r="140" spans="1:75" customFormat="1" ht="15" x14ac:dyDescent="0.25">
      <c r="A140" s="371" t="s">
        <v>263</v>
      </c>
      <c r="B140" s="372"/>
      <c r="C140" s="372"/>
      <c r="D140" s="372"/>
      <c r="E140" s="372"/>
      <c r="F140" s="372"/>
      <c r="G140" s="372"/>
      <c r="H140" s="372"/>
      <c r="I140" s="373"/>
      <c r="J140" s="170">
        <v>3910838</v>
      </c>
      <c r="K140" s="171"/>
      <c r="L140" s="171"/>
      <c r="M140" s="171"/>
      <c r="N140" s="171"/>
      <c r="O140" s="171"/>
      <c r="P140" s="171"/>
      <c r="BU140" s="169"/>
      <c r="BV140" s="161" t="s">
        <v>263</v>
      </c>
      <c r="BW140" s="169"/>
    </row>
    <row r="141" spans="1:75" customFormat="1" ht="15" x14ac:dyDescent="0.25">
      <c r="A141" s="371" t="s">
        <v>264</v>
      </c>
      <c r="B141" s="372"/>
      <c r="C141" s="372"/>
      <c r="D141" s="372"/>
      <c r="E141" s="372"/>
      <c r="F141" s="372"/>
      <c r="G141" s="372"/>
      <c r="H141" s="372"/>
      <c r="I141" s="373"/>
      <c r="J141" s="170">
        <v>4129159</v>
      </c>
      <c r="K141" s="171"/>
      <c r="L141" s="171"/>
      <c r="M141" s="171"/>
      <c r="N141" s="171"/>
      <c r="O141" s="171"/>
      <c r="P141" s="171"/>
      <c r="BU141" s="169"/>
      <c r="BV141" s="161" t="s">
        <v>264</v>
      </c>
      <c r="BW141" s="169"/>
    </row>
    <row r="142" spans="1:75" customFormat="1" ht="15" x14ac:dyDescent="0.25">
      <c r="A142" s="371" t="s">
        <v>265</v>
      </c>
      <c r="B142" s="372"/>
      <c r="C142" s="372"/>
      <c r="D142" s="372"/>
      <c r="E142" s="372"/>
      <c r="F142" s="372"/>
      <c r="G142" s="372"/>
      <c r="H142" s="372"/>
      <c r="I142" s="373"/>
      <c r="J142" s="170">
        <v>2451591</v>
      </c>
      <c r="K142" s="171"/>
      <c r="L142" s="171"/>
      <c r="M142" s="171"/>
      <c r="N142" s="171"/>
      <c r="O142" s="171"/>
      <c r="P142" s="171"/>
      <c r="BU142" s="169"/>
      <c r="BV142" s="161" t="s">
        <v>265</v>
      </c>
      <c r="BW142" s="169"/>
    </row>
    <row r="143" spans="1:75" customFormat="1" ht="15" x14ac:dyDescent="0.25">
      <c r="A143" s="368" t="s">
        <v>266</v>
      </c>
      <c r="B143" s="369"/>
      <c r="C143" s="369"/>
      <c r="D143" s="369"/>
      <c r="E143" s="369"/>
      <c r="F143" s="369"/>
      <c r="G143" s="369"/>
      <c r="H143" s="369"/>
      <c r="I143" s="370"/>
      <c r="J143" s="172">
        <v>20138815</v>
      </c>
      <c r="K143" s="168"/>
      <c r="L143" s="168"/>
      <c r="M143" s="168"/>
      <c r="N143" s="168"/>
      <c r="O143" s="440">
        <v>4208.1469360000001</v>
      </c>
      <c r="P143" s="440">
        <v>319.27119160000001</v>
      </c>
      <c r="BU143" s="169"/>
      <c r="BW143" s="169" t="s">
        <v>266</v>
      </c>
    </row>
    <row r="144" spans="1:75" customFormat="1" ht="15" x14ac:dyDescent="0.25">
      <c r="A144" s="371" t="s">
        <v>267</v>
      </c>
      <c r="B144" s="372"/>
      <c r="C144" s="372"/>
      <c r="D144" s="372"/>
      <c r="E144" s="372"/>
      <c r="F144" s="372"/>
      <c r="G144" s="372"/>
      <c r="H144" s="372"/>
      <c r="I144" s="373"/>
      <c r="J144" s="171"/>
      <c r="K144" s="171"/>
      <c r="L144" s="171"/>
      <c r="M144" s="171"/>
      <c r="N144" s="171"/>
      <c r="O144" s="171"/>
      <c r="P144" s="171"/>
      <c r="BU144" s="169"/>
      <c r="BV144" s="161" t="s">
        <v>267</v>
      </c>
      <c r="BW144" s="169"/>
    </row>
    <row r="145" spans="1:76" customFormat="1" ht="15" x14ac:dyDescent="0.25">
      <c r="A145" s="371" t="s">
        <v>268</v>
      </c>
      <c r="B145" s="372"/>
      <c r="C145" s="372"/>
      <c r="D145" s="372"/>
      <c r="E145" s="372"/>
      <c r="F145" s="372"/>
      <c r="G145" s="372"/>
      <c r="H145" s="173" t="s">
        <v>706</v>
      </c>
      <c r="I145" s="174"/>
      <c r="J145" s="168"/>
      <c r="K145" s="168"/>
      <c r="L145" s="168"/>
      <c r="M145" s="168"/>
      <c r="N145" s="168"/>
      <c r="O145" s="168"/>
      <c r="P145" s="168"/>
      <c r="BU145" s="169"/>
      <c r="BW145" s="169"/>
      <c r="BX145" s="161" t="s">
        <v>268</v>
      </c>
    </row>
    <row r="146" spans="1:76" customFormat="1" ht="15" x14ac:dyDescent="0.25">
      <c r="A146" s="371" t="s">
        <v>270</v>
      </c>
      <c r="B146" s="372"/>
      <c r="C146" s="372"/>
      <c r="D146" s="372"/>
      <c r="E146" s="372"/>
      <c r="F146" s="372"/>
      <c r="G146" s="372"/>
      <c r="H146" s="173" t="s">
        <v>707</v>
      </c>
      <c r="I146" s="174"/>
      <c r="J146" s="168"/>
      <c r="K146" s="168"/>
      <c r="L146" s="168"/>
      <c r="M146" s="168"/>
      <c r="N146" s="168"/>
      <c r="O146" s="168"/>
      <c r="P146" s="168"/>
      <c r="BU146" s="169"/>
      <c r="BW146" s="169"/>
      <c r="BX146" s="161" t="s">
        <v>270</v>
      </c>
    </row>
    <row r="147" spans="1:76" customFormat="1" ht="3" customHeight="1" x14ac:dyDescent="0.25">
      <c r="A147" s="177"/>
      <c r="B147" s="177"/>
      <c r="C147" s="177"/>
      <c r="D147" s="177"/>
      <c r="E147" s="177"/>
      <c r="F147" s="177"/>
      <c r="G147" s="177"/>
      <c r="H147" s="177"/>
      <c r="I147" s="177"/>
      <c r="J147" s="177"/>
      <c r="K147" s="177"/>
      <c r="L147" s="178"/>
      <c r="M147" s="178"/>
      <c r="N147" s="178"/>
      <c r="O147" s="179"/>
      <c r="P147" s="179"/>
    </row>
    <row r="148" spans="1:76" customFormat="1" ht="53.25" customHeight="1" x14ac:dyDescent="0.25">
      <c r="A148" s="132"/>
      <c r="B148" s="132"/>
      <c r="C148" s="132"/>
      <c r="D148" s="132"/>
      <c r="E148" s="132"/>
      <c r="F148" s="132"/>
      <c r="G148" s="132"/>
      <c r="H148" s="132"/>
      <c r="I148" s="132"/>
      <c r="J148" s="132"/>
      <c r="K148" s="132"/>
      <c r="L148" s="132"/>
      <c r="M148" s="132"/>
      <c r="N148" s="132"/>
      <c r="O148" s="132"/>
      <c r="P148" s="132"/>
    </row>
    <row r="149" spans="1:76" customFormat="1" ht="15" x14ac:dyDescent="0.25">
      <c r="A149" s="132"/>
      <c r="B149" s="132"/>
      <c r="C149" s="132"/>
      <c r="D149" s="132"/>
      <c r="E149" s="132"/>
      <c r="F149" s="132"/>
      <c r="G149" s="132"/>
      <c r="H149" s="136"/>
      <c r="I149" s="367"/>
      <c r="J149" s="367"/>
      <c r="K149" s="367"/>
      <c r="L149" s="132"/>
      <c r="M149" s="132"/>
      <c r="N149" s="132"/>
      <c r="O149" s="132"/>
      <c r="P149" s="132"/>
    </row>
    <row r="150" spans="1:76" customFormat="1" ht="15" x14ac:dyDescent="0.25">
      <c r="A150" s="132"/>
      <c r="B150" s="132"/>
      <c r="C150" s="132"/>
      <c r="D150" s="132"/>
      <c r="E150" s="132"/>
      <c r="F150" s="132"/>
      <c r="G150" s="132"/>
      <c r="H150" s="132"/>
      <c r="I150" s="132"/>
      <c r="J150" s="132"/>
      <c r="K150" s="132"/>
      <c r="L150" s="132"/>
      <c r="M150" s="132"/>
      <c r="N150" s="132"/>
      <c r="O150" s="132"/>
      <c r="P150" s="132"/>
    </row>
    <row r="151" spans="1:76" customFormat="1" ht="15" x14ac:dyDescent="0.25">
      <c r="A151" s="132"/>
      <c r="B151" s="132"/>
      <c r="C151" s="132"/>
      <c r="D151" s="132"/>
      <c r="E151" s="132"/>
      <c r="F151" s="132"/>
      <c r="G151" s="132"/>
      <c r="H151" s="132"/>
      <c r="I151" s="132"/>
      <c r="J151" s="132"/>
      <c r="K151" s="132"/>
      <c r="L151" s="132"/>
      <c r="M151" s="132"/>
      <c r="N151" s="132"/>
      <c r="O151" s="132"/>
      <c r="P151" s="132"/>
    </row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3" customHeight="1" x14ac:dyDescent="0.2"/>
    <row r="260" ht="53.25" customHeight="1" x14ac:dyDescent="0.2"/>
    <row r="261" ht="12.75" customHeight="1" x14ac:dyDescent="0.2"/>
    <row r="262" ht="12.75" customHeight="1" x14ac:dyDescent="0.2"/>
    <row r="263" ht="13.5" customHeight="1" x14ac:dyDescent="0.2"/>
    <row r="264" ht="12.75" customHeight="1" x14ac:dyDescent="0.2"/>
    <row r="265" ht="12.75" customHeight="1" x14ac:dyDescent="0.2"/>
    <row r="266" ht="13.5" customHeight="1" x14ac:dyDescent="0.2"/>
  </sheetData>
  <mergeCells count="148">
    <mergeCell ref="A139:I139"/>
    <mergeCell ref="A140:I140"/>
    <mergeCell ref="A141:I141"/>
    <mergeCell ref="A142:I142"/>
    <mergeCell ref="A143:I143"/>
    <mergeCell ref="A144:I144"/>
    <mergeCell ref="A145:G145"/>
    <mergeCell ref="A146:G146"/>
    <mergeCell ref="I149:K149"/>
    <mergeCell ref="A130:I130"/>
    <mergeCell ref="A131:I131"/>
    <mergeCell ref="A132:I132"/>
    <mergeCell ref="A133:I133"/>
    <mergeCell ref="A134:I134"/>
    <mergeCell ref="A135:I135"/>
    <mergeCell ref="A136:I136"/>
    <mergeCell ref="A137:I137"/>
    <mergeCell ref="A138:I138"/>
    <mergeCell ref="C112:E112"/>
    <mergeCell ref="C113:E113"/>
    <mergeCell ref="C114:E114"/>
    <mergeCell ref="C115:E115"/>
    <mergeCell ref="C116:E116"/>
    <mergeCell ref="C117:E117"/>
    <mergeCell ref="A128:I128"/>
    <mergeCell ref="A129:I129"/>
    <mergeCell ref="C118:E118"/>
    <mergeCell ref="C119:E119"/>
    <mergeCell ref="C120:E120"/>
    <mergeCell ref="C121:E121"/>
    <mergeCell ref="C122:E122"/>
    <mergeCell ref="C123:E123"/>
    <mergeCell ref="C124:E124"/>
    <mergeCell ref="C125:E125"/>
    <mergeCell ref="C126:E126"/>
    <mergeCell ref="C127:E127"/>
    <mergeCell ref="C103:E103"/>
    <mergeCell ref="A104:P104"/>
    <mergeCell ref="C105:E105"/>
    <mergeCell ref="C106:E106"/>
    <mergeCell ref="C107:E107"/>
    <mergeCell ref="A108:P108"/>
    <mergeCell ref="C109:E109"/>
    <mergeCell ref="C110:E110"/>
    <mergeCell ref="C111:E111"/>
    <mergeCell ref="C101:E101"/>
    <mergeCell ref="C94:E94"/>
    <mergeCell ref="C97:E97"/>
    <mergeCell ref="C98:E98"/>
    <mergeCell ref="C99:E99"/>
    <mergeCell ref="C95:E95"/>
    <mergeCell ref="C96:E96"/>
    <mergeCell ref="C100:E100"/>
    <mergeCell ref="C102:E102"/>
    <mergeCell ref="A81:P81"/>
    <mergeCell ref="C88:E88"/>
    <mergeCell ref="C89:E89"/>
    <mergeCell ref="C90:E90"/>
    <mergeCell ref="C91:E91"/>
    <mergeCell ref="C92:E92"/>
    <mergeCell ref="C93:E93"/>
    <mergeCell ref="C83:E83"/>
    <mergeCell ref="C84:E84"/>
    <mergeCell ref="C85:E85"/>
    <mergeCell ref="C86:E86"/>
    <mergeCell ref="C82:E82"/>
    <mergeCell ref="A87:P87"/>
    <mergeCell ref="C76:E76"/>
    <mergeCell ref="C78:E78"/>
    <mergeCell ref="C80:E80"/>
    <mergeCell ref="C71:E71"/>
    <mergeCell ref="C74:E74"/>
    <mergeCell ref="C75:E75"/>
    <mergeCell ref="C70:E70"/>
    <mergeCell ref="A72:P72"/>
    <mergeCell ref="A73:P73"/>
    <mergeCell ref="A77:P77"/>
    <mergeCell ref="A79:P79"/>
    <mergeCell ref="C64:E64"/>
    <mergeCell ref="C66:E66"/>
    <mergeCell ref="C67:E67"/>
    <mergeCell ref="C68:E68"/>
    <mergeCell ref="C69:E69"/>
    <mergeCell ref="C58:E58"/>
    <mergeCell ref="C60:E60"/>
    <mergeCell ref="C61:E61"/>
    <mergeCell ref="C62:E62"/>
    <mergeCell ref="C63:E63"/>
    <mergeCell ref="A59:P59"/>
    <mergeCell ref="C65:E65"/>
    <mergeCell ref="C41:E41"/>
    <mergeCell ref="A42:P42"/>
    <mergeCell ref="C43:E43"/>
    <mergeCell ref="C44:E44"/>
    <mergeCell ref="C45:E45"/>
    <mergeCell ref="C57:E57"/>
    <mergeCell ref="C46:E46"/>
    <mergeCell ref="A47:P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32:E32"/>
    <mergeCell ref="A33:P33"/>
    <mergeCell ref="C34:E34"/>
    <mergeCell ref="C35:E35"/>
    <mergeCell ref="C36:E36"/>
    <mergeCell ref="C37:E37"/>
    <mergeCell ref="C38:E38"/>
    <mergeCell ref="C39:E39"/>
    <mergeCell ref="C40:E40"/>
    <mergeCell ref="C28:E28"/>
    <mergeCell ref="A29:P29"/>
    <mergeCell ref="C31:E31"/>
    <mergeCell ref="A22:P22"/>
    <mergeCell ref="A23:P23"/>
    <mergeCell ref="C24:E24"/>
    <mergeCell ref="C25:E25"/>
    <mergeCell ref="C26:E26"/>
    <mergeCell ref="C27:E27"/>
    <mergeCell ref="A30:P30"/>
    <mergeCell ref="C21:E21"/>
    <mergeCell ref="C9:G9"/>
    <mergeCell ref="E16:P16"/>
    <mergeCell ref="A18:A20"/>
    <mergeCell ref="B18:B20"/>
    <mergeCell ref="C18:E20"/>
    <mergeCell ref="F18:F20"/>
    <mergeCell ref="G18:H18"/>
    <mergeCell ref="I18:N18"/>
    <mergeCell ref="O18:O20"/>
    <mergeCell ref="P18:P20"/>
    <mergeCell ref="A2:P2"/>
    <mergeCell ref="A3:P3"/>
    <mergeCell ref="A5:P5"/>
    <mergeCell ref="A6:P6"/>
    <mergeCell ref="A7:P7"/>
    <mergeCell ref="A8:P8"/>
    <mergeCell ref="G19:G20"/>
    <mergeCell ref="H19:H20"/>
    <mergeCell ref="I19:I20"/>
    <mergeCell ref="J19:J20"/>
    <mergeCell ref="K19:N19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Z74"/>
  <sheetViews>
    <sheetView workbookViewId="0">
      <selection activeCell="F16" sqref="F16:F18"/>
    </sheetView>
  </sheetViews>
  <sheetFormatPr defaultColWidth="9.140625" defaultRowHeight="11.25" customHeight="1" x14ac:dyDescent="0.2"/>
  <cols>
    <col min="1" max="1" width="9" style="185" customWidth="1"/>
    <col min="2" max="2" width="20.140625" style="185" customWidth="1"/>
    <col min="3" max="4" width="10.42578125" style="185" customWidth="1"/>
    <col min="5" max="5" width="13.28515625" style="185" customWidth="1"/>
    <col min="6" max="6" width="8.5703125" style="185" customWidth="1"/>
    <col min="7" max="7" width="9.42578125" style="185" customWidth="1"/>
    <col min="8" max="8" width="10.140625" style="185" customWidth="1"/>
    <col min="9" max="9" width="11.85546875" style="185" customWidth="1"/>
    <col min="10" max="10" width="12.140625" style="185" customWidth="1"/>
    <col min="11" max="14" width="10.7109375" style="185" customWidth="1"/>
    <col min="15" max="16" width="11" style="185" customWidth="1"/>
    <col min="17" max="19" width="8.7109375" style="185" customWidth="1"/>
    <col min="20" max="51" width="180.28515625" style="186" hidden="1" customWidth="1"/>
    <col min="52" max="56" width="52.140625" style="186" hidden="1" customWidth="1"/>
    <col min="57" max="68" width="130.28515625" style="186" hidden="1" customWidth="1"/>
    <col min="69" max="69" width="180.28515625" style="186" hidden="1" customWidth="1"/>
    <col min="70" max="70" width="34.140625" style="186" hidden="1" customWidth="1"/>
    <col min="71" max="73" width="103.28515625" style="186" hidden="1" customWidth="1"/>
    <col min="74" max="74" width="81.28515625" style="186" hidden="1" customWidth="1"/>
    <col min="75" max="77" width="103.28515625" style="186" hidden="1" customWidth="1"/>
    <col min="78" max="78" width="81.28515625" style="186" hidden="1" customWidth="1"/>
    <col min="79" max="16384" width="9.140625" style="185"/>
  </cols>
  <sheetData>
    <row r="1" spans="1:68" s="187" customFormat="1" ht="15" x14ac:dyDescent="0.25">
      <c r="A1" s="188"/>
      <c r="B1" s="188"/>
      <c r="C1" s="188"/>
      <c r="D1" s="188"/>
      <c r="E1" s="188"/>
      <c r="F1" s="188"/>
      <c r="G1" s="188"/>
      <c r="H1" s="188"/>
      <c r="I1" s="188"/>
      <c r="J1" s="225"/>
      <c r="K1" s="188"/>
      <c r="L1" s="188"/>
      <c r="M1" s="188"/>
      <c r="N1" s="188"/>
      <c r="O1" s="188"/>
      <c r="P1" s="188"/>
    </row>
    <row r="2" spans="1:68" s="187" customFormat="1" ht="15" x14ac:dyDescent="0.25">
      <c r="A2" s="434" t="s">
        <v>740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  <c r="N2" s="435"/>
      <c r="O2" s="435"/>
      <c r="P2" s="435"/>
      <c r="T2" s="229" t="s">
        <v>692</v>
      </c>
      <c r="U2" s="229" t="s">
        <v>0</v>
      </c>
      <c r="V2" s="229" t="s">
        <v>0</v>
      </c>
      <c r="W2" s="229" t="s">
        <v>0</v>
      </c>
      <c r="X2" s="229" t="s">
        <v>0</v>
      </c>
      <c r="Y2" s="229" t="s">
        <v>0</v>
      </c>
      <c r="Z2" s="229" t="s">
        <v>0</v>
      </c>
      <c r="AA2" s="229" t="s">
        <v>0</v>
      </c>
      <c r="AB2" s="229" t="s">
        <v>0</v>
      </c>
      <c r="AC2" s="229" t="s">
        <v>0</v>
      </c>
      <c r="AD2" s="229" t="s">
        <v>0</v>
      </c>
      <c r="AE2" s="229" t="s">
        <v>0</v>
      </c>
      <c r="AF2" s="229" t="s">
        <v>0</v>
      </c>
      <c r="AG2" s="229" t="s">
        <v>0</v>
      </c>
      <c r="AH2" s="229" t="s">
        <v>0</v>
      </c>
      <c r="AI2" s="229" t="s">
        <v>0</v>
      </c>
    </row>
    <row r="3" spans="1:68" s="187" customFormat="1" ht="15" x14ac:dyDescent="0.25">
      <c r="A3" s="325" t="s">
        <v>1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</row>
    <row r="4" spans="1:68" s="187" customFormat="1" ht="15" x14ac:dyDescent="0.25">
      <c r="A4" s="230"/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</row>
    <row r="5" spans="1:68" s="187" customFormat="1" ht="28.5" customHeight="1" x14ac:dyDescent="0.25">
      <c r="A5" s="436" t="s">
        <v>691</v>
      </c>
      <c r="B5" s="436"/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6"/>
      <c r="O5" s="436"/>
      <c r="P5" s="436"/>
    </row>
    <row r="6" spans="1:68" s="187" customFormat="1" ht="21" customHeight="1" x14ac:dyDescent="0.25">
      <c r="A6" s="423" t="s">
        <v>101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</row>
    <row r="7" spans="1:68" s="187" customFormat="1" ht="15" x14ac:dyDescent="0.25">
      <c r="A7" s="437" t="s">
        <v>690</v>
      </c>
      <c r="B7" s="437"/>
      <c r="C7" s="437"/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  <c r="O7" s="437"/>
      <c r="P7" s="437"/>
      <c r="AJ7" s="229" t="s">
        <v>690</v>
      </c>
      <c r="AK7" s="229" t="s">
        <v>0</v>
      </c>
      <c r="AL7" s="229" t="s">
        <v>0</v>
      </c>
      <c r="AM7" s="229" t="s">
        <v>0</v>
      </c>
      <c r="AN7" s="229" t="s">
        <v>0</v>
      </c>
      <c r="AO7" s="229" t="s">
        <v>0</v>
      </c>
      <c r="AP7" s="229" t="s">
        <v>0</v>
      </c>
      <c r="AQ7" s="229" t="s">
        <v>0</v>
      </c>
      <c r="AR7" s="229" t="s">
        <v>0</v>
      </c>
      <c r="AS7" s="229" t="s">
        <v>0</v>
      </c>
      <c r="AT7" s="229" t="s">
        <v>0</v>
      </c>
      <c r="AU7" s="229" t="s">
        <v>0</v>
      </c>
      <c r="AV7" s="229" t="s">
        <v>0</v>
      </c>
      <c r="AW7" s="229" t="s">
        <v>0</v>
      </c>
      <c r="AX7" s="229" t="s">
        <v>0</v>
      </c>
      <c r="AY7" s="229" t="s">
        <v>0</v>
      </c>
    </row>
    <row r="8" spans="1:68" s="187" customFormat="1" ht="15.75" customHeight="1" x14ac:dyDescent="0.25">
      <c r="A8" s="423" t="s">
        <v>102</v>
      </c>
      <c r="B8" s="423"/>
      <c r="C8" s="423"/>
      <c r="D8" s="423"/>
      <c r="E8" s="423"/>
      <c r="F8" s="423"/>
      <c r="G8" s="423"/>
      <c r="H8" s="423"/>
      <c r="I8" s="423"/>
      <c r="J8" s="423"/>
      <c r="K8" s="423"/>
      <c r="L8" s="423"/>
      <c r="M8" s="423"/>
      <c r="N8" s="423"/>
      <c r="O8" s="423"/>
      <c r="P8" s="423"/>
    </row>
    <row r="9" spans="1:68" s="187" customFormat="1" ht="15" x14ac:dyDescent="0.25">
      <c r="A9" s="188"/>
      <c r="B9" s="189" t="s">
        <v>103</v>
      </c>
      <c r="C9" s="318"/>
      <c r="D9" s="318"/>
      <c r="E9" s="318"/>
      <c r="F9" s="318"/>
      <c r="G9" s="318"/>
      <c r="H9" s="228"/>
      <c r="I9" s="228"/>
      <c r="J9" s="228"/>
      <c r="K9" s="228"/>
      <c r="L9" s="228"/>
      <c r="M9" s="228"/>
      <c r="N9" s="228"/>
      <c r="O9" s="188"/>
      <c r="P9" s="188"/>
      <c r="AZ9" s="191" t="s">
        <v>0</v>
      </c>
      <c r="BA9" s="191" t="s">
        <v>0</v>
      </c>
      <c r="BB9" s="191" t="s">
        <v>0</v>
      </c>
      <c r="BC9" s="191" t="s">
        <v>0</v>
      </c>
      <c r="BD9" s="191" t="s">
        <v>0</v>
      </c>
    </row>
    <row r="10" spans="1:68" s="187" customFormat="1" ht="12.75" customHeight="1" x14ac:dyDescent="0.25">
      <c r="B10" s="190" t="s">
        <v>104</v>
      </c>
      <c r="C10" s="190"/>
      <c r="D10" s="226"/>
      <c r="E10" s="222">
        <v>1464577</v>
      </c>
      <c r="F10" s="220" t="s">
        <v>105</v>
      </c>
      <c r="H10" s="190"/>
      <c r="I10" s="190"/>
      <c r="J10" s="190"/>
      <c r="K10" s="190"/>
      <c r="L10" s="190"/>
      <c r="M10" s="227"/>
      <c r="N10" s="190"/>
    </row>
    <row r="11" spans="1:68" s="187" customFormat="1" ht="12.75" customHeight="1" x14ac:dyDescent="0.25">
      <c r="B11" s="190" t="s">
        <v>106</v>
      </c>
      <c r="D11" s="226"/>
      <c r="E11" s="222">
        <v>1464577</v>
      </c>
      <c r="F11" s="220" t="s">
        <v>105</v>
      </c>
      <c r="H11" s="190"/>
      <c r="I11" s="190"/>
      <c r="J11" s="190"/>
      <c r="K11" s="190"/>
      <c r="L11" s="190"/>
      <c r="M11" s="227"/>
      <c r="N11" s="190"/>
    </row>
    <row r="12" spans="1:68" s="187" customFormat="1" ht="12.75" customHeight="1" x14ac:dyDescent="0.25">
      <c r="B12" s="190" t="s">
        <v>108</v>
      </c>
      <c r="C12" s="190"/>
      <c r="D12" s="226"/>
      <c r="E12" s="222">
        <v>214961</v>
      </c>
      <c r="F12" s="220" t="s">
        <v>105</v>
      </c>
      <c r="H12" s="190"/>
      <c r="J12" s="190"/>
      <c r="K12" s="190"/>
      <c r="L12" s="190"/>
      <c r="M12" s="225"/>
      <c r="N12" s="224"/>
    </row>
    <row r="13" spans="1:68" s="187" customFormat="1" ht="12.75" customHeight="1" x14ac:dyDescent="0.25">
      <c r="B13" s="190" t="s">
        <v>109</v>
      </c>
      <c r="C13" s="190"/>
      <c r="D13" s="223"/>
      <c r="E13" s="222">
        <v>223.02</v>
      </c>
      <c r="F13" s="220" t="s">
        <v>110</v>
      </c>
      <c r="H13" s="190"/>
      <c r="J13" s="190"/>
      <c r="K13" s="190"/>
      <c r="L13" s="190"/>
      <c r="M13" s="221"/>
      <c r="N13" s="220"/>
    </row>
    <row r="14" spans="1:68" s="187" customFormat="1" ht="15" x14ac:dyDescent="0.25">
      <c r="A14" s="188"/>
      <c r="B14" s="189" t="s">
        <v>111</v>
      </c>
      <c r="C14" s="189"/>
      <c r="D14" s="188"/>
      <c r="E14" s="349" t="s">
        <v>741</v>
      </c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BE14" s="191" t="s">
        <v>302</v>
      </c>
      <c r="BF14" s="191" t="s">
        <v>0</v>
      </c>
      <c r="BG14" s="191" t="s">
        <v>0</v>
      </c>
      <c r="BH14" s="191" t="s">
        <v>0</v>
      </c>
      <c r="BI14" s="191" t="s">
        <v>0</v>
      </c>
      <c r="BJ14" s="191" t="s">
        <v>0</v>
      </c>
      <c r="BK14" s="191" t="s">
        <v>0</v>
      </c>
      <c r="BL14" s="191" t="s">
        <v>0</v>
      </c>
      <c r="BM14" s="191" t="s">
        <v>0</v>
      </c>
      <c r="BN14" s="191" t="s">
        <v>0</v>
      </c>
      <c r="BO14" s="191" t="s">
        <v>0</v>
      </c>
      <c r="BP14" s="191" t="s">
        <v>0</v>
      </c>
    </row>
    <row r="15" spans="1:68" s="187" customFormat="1" ht="12.75" customHeight="1" x14ac:dyDescent="0.25">
      <c r="A15" s="189"/>
      <c r="B15" s="189"/>
      <c r="C15" s="188"/>
      <c r="D15" s="189"/>
      <c r="E15" s="219"/>
      <c r="F15" s="218"/>
      <c r="G15" s="217"/>
      <c r="H15" s="217"/>
      <c r="I15" s="189"/>
      <c r="J15" s="189"/>
      <c r="K15" s="189"/>
      <c r="L15" s="216"/>
      <c r="M15" s="189"/>
      <c r="N15" s="188"/>
      <c r="O15" s="188"/>
      <c r="P15" s="188"/>
    </row>
    <row r="16" spans="1:68" s="187" customFormat="1" ht="36" customHeight="1" x14ac:dyDescent="0.25">
      <c r="A16" s="424" t="s">
        <v>2</v>
      </c>
      <c r="B16" s="424" t="s">
        <v>3</v>
      </c>
      <c r="C16" s="424" t="s">
        <v>113</v>
      </c>
      <c r="D16" s="424"/>
      <c r="E16" s="424"/>
      <c r="F16" s="424" t="s">
        <v>114</v>
      </c>
      <c r="G16" s="426" t="s">
        <v>115</v>
      </c>
      <c r="H16" s="427"/>
      <c r="I16" s="424" t="s">
        <v>116</v>
      </c>
      <c r="J16" s="424"/>
      <c r="K16" s="424"/>
      <c r="L16" s="424"/>
      <c r="M16" s="424"/>
      <c r="N16" s="424"/>
      <c r="O16" s="424" t="s">
        <v>117</v>
      </c>
      <c r="P16" s="424" t="s">
        <v>118</v>
      </c>
    </row>
    <row r="17" spans="1:72" s="187" customFormat="1" ht="36.75" customHeight="1" x14ac:dyDescent="0.25">
      <c r="A17" s="424"/>
      <c r="B17" s="424"/>
      <c r="C17" s="424"/>
      <c r="D17" s="424"/>
      <c r="E17" s="424"/>
      <c r="F17" s="424"/>
      <c r="G17" s="428" t="s">
        <v>119</v>
      </c>
      <c r="H17" s="428" t="s">
        <v>4</v>
      </c>
      <c r="I17" s="424" t="s">
        <v>119</v>
      </c>
      <c r="J17" s="424" t="s">
        <v>120</v>
      </c>
      <c r="K17" s="425" t="s">
        <v>121</v>
      </c>
      <c r="L17" s="425"/>
      <c r="M17" s="425"/>
      <c r="N17" s="425"/>
      <c r="O17" s="424"/>
      <c r="P17" s="424"/>
    </row>
    <row r="18" spans="1:72" s="187" customFormat="1" ht="15" x14ac:dyDescent="0.25">
      <c r="A18" s="424"/>
      <c r="B18" s="424"/>
      <c r="C18" s="424"/>
      <c r="D18" s="424"/>
      <c r="E18" s="424"/>
      <c r="F18" s="424"/>
      <c r="G18" s="429"/>
      <c r="H18" s="429"/>
      <c r="I18" s="424"/>
      <c r="J18" s="424"/>
      <c r="K18" s="215" t="s">
        <v>122</v>
      </c>
      <c r="L18" s="215" t="s">
        <v>123</v>
      </c>
      <c r="M18" s="215" t="s">
        <v>124</v>
      </c>
      <c r="N18" s="215" t="s">
        <v>125</v>
      </c>
      <c r="O18" s="424"/>
      <c r="P18" s="424"/>
    </row>
    <row r="19" spans="1:72" s="187" customFormat="1" ht="15" x14ac:dyDescent="0.25">
      <c r="A19" s="214">
        <v>1</v>
      </c>
      <c r="B19" s="214">
        <v>2</v>
      </c>
      <c r="C19" s="425">
        <v>3</v>
      </c>
      <c r="D19" s="425"/>
      <c r="E19" s="425"/>
      <c r="F19" s="214">
        <v>4</v>
      </c>
      <c r="G19" s="214">
        <v>5</v>
      </c>
      <c r="H19" s="214">
        <v>6</v>
      </c>
      <c r="I19" s="214">
        <v>7</v>
      </c>
      <c r="J19" s="214">
        <v>8</v>
      </c>
      <c r="K19" s="214">
        <v>9</v>
      </c>
      <c r="L19" s="214">
        <v>10</v>
      </c>
      <c r="M19" s="214">
        <v>11</v>
      </c>
      <c r="N19" s="214">
        <v>12</v>
      </c>
      <c r="O19" s="214">
        <v>13</v>
      </c>
      <c r="P19" s="214">
        <v>14</v>
      </c>
    </row>
    <row r="20" spans="1:72" s="187" customFormat="1" ht="15" x14ac:dyDescent="0.25">
      <c r="A20" s="430" t="s">
        <v>126</v>
      </c>
      <c r="B20" s="430"/>
      <c r="C20" s="430"/>
      <c r="D20" s="430"/>
      <c r="E20" s="430"/>
      <c r="F20" s="430"/>
      <c r="G20" s="430"/>
      <c r="H20" s="430"/>
      <c r="I20" s="430"/>
      <c r="J20" s="430"/>
      <c r="K20" s="430"/>
      <c r="L20" s="430"/>
      <c r="M20" s="430"/>
      <c r="N20" s="430"/>
      <c r="O20" s="430"/>
      <c r="P20" s="430"/>
      <c r="BQ20" s="206" t="s">
        <v>126</v>
      </c>
    </row>
    <row r="21" spans="1:72" s="187" customFormat="1" ht="22.5" x14ac:dyDescent="0.25">
      <c r="A21" s="212" t="s">
        <v>5</v>
      </c>
      <c r="B21" s="213" t="s">
        <v>300</v>
      </c>
      <c r="C21" s="431" t="s">
        <v>299</v>
      </c>
      <c r="D21" s="432"/>
      <c r="E21" s="433"/>
      <c r="F21" s="212" t="s">
        <v>140</v>
      </c>
      <c r="G21" s="211"/>
      <c r="H21" s="236">
        <v>0.36</v>
      </c>
      <c r="I21" s="209">
        <v>136319.34</v>
      </c>
      <c r="J21" s="209">
        <v>50190</v>
      </c>
      <c r="K21" s="209">
        <v>15889</v>
      </c>
      <c r="L21" s="209">
        <v>1437</v>
      </c>
      <c r="M21" s="209">
        <v>1114</v>
      </c>
      <c r="N21" s="209">
        <v>31750</v>
      </c>
      <c r="O21" s="208">
        <v>20.399999999999999</v>
      </c>
      <c r="P21" s="207">
        <v>1.07</v>
      </c>
      <c r="BQ21" s="206"/>
      <c r="BR21" s="186" t="s">
        <v>299</v>
      </c>
    </row>
    <row r="22" spans="1:72" s="187" customFormat="1" ht="23.25" x14ac:dyDescent="0.25">
      <c r="A22" s="212" t="s">
        <v>6</v>
      </c>
      <c r="B22" s="213" t="s">
        <v>284</v>
      </c>
      <c r="C22" s="431" t="s">
        <v>283</v>
      </c>
      <c r="D22" s="432"/>
      <c r="E22" s="433"/>
      <c r="F22" s="212" t="s">
        <v>140</v>
      </c>
      <c r="G22" s="211"/>
      <c r="H22" s="236">
        <v>0.36</v>
      </c>
      <c r="I22" s="209">
        <v>3189.42</v>
      </c>
      <c r="J22" s="209">
        <v>1155</v>
      </c>
      <c r="K22" s="207">
        <v>728</v>
      </c>
      <c r="L22" s="207">
        <v>5</v>
      </c>
      <c r="M22" s="207">
        <v>7</v>
      </c>
      <c r="N22" s="207">
        <v>415</v>
      </c>
      <c r="O22" s="208">
        <v>0.9</v>
      </c>
      <c r="P22" s="207">
        <v>0.01</v>
      </c>
      <c r="BQ22" s="206"/>
      <c r="BR22" s="186" t="s">
        <v>283</v>
      </c>
    </row>
    <row r="23" spans="1:72" s="187" customFormat="1" ht="23.25" x14ac:dyDescent="0.25">
      <c r="A23" s="212" t="s">
        <v>7</v>
      </c>
      <c r="B23" s="213" t="s">
        <v>298</v>
      </c>
      <c r="C23" s="431" t="s">
        <v>297</v>
      </c>
      <c r="D23" s="432"/>
      <c r="E23" s="433"/>
      <c r="F23" s="212" t="s">
        <v>162</v>
      </c>
      <c r="G23" s="211"/>
      <c r="H23" s="210">
        <v>3.1865000000000001</v>
      </c>
      <c r="I23" s="209">
        <v>186253.56</v>
      </c>
      <c r="J23" s="209">
        <v>608172</v>
      </c>
      <c r="K23" s="209">
        <v>66100</v>
      </c>
      <c r="L23" s="209">
        <v>32472</v>
      </c>
      <c r="M23" s="209">
        <v>14675</v>
      </c>
      <c r="N23" s="209">
        <v>494925</v>
      </c>
      <c r="O23" s="207">
        <v>70.739999999999995</v>
      </c>
      <c r="P23" s="207">
        <v>12.27</v>
      </c>
      <c r="BQ23" s="206"/>
      <c r="BR23" s="186" t="s">
        <v>297</v>
      </c>
    </row>
    <row r="24" spans="1:72" s="187" customFormat="1" ht="15" x14ac:dyDescent="0.25">
      <c r="A24" s="212" t="s">
        <v>8</v>
      </c>
      <c r="B24" s="213" t="s">
        <v>292</v>
      </c>
      <c r="C24" s="431" t="s">
        <v>291</v>
      </c>
      <c r="D24" s="432"/>
      <c r="E24" s="433"/>
      <c r="F24" s="212" t="s">
        <v>140</v>
      </c>
      <c r="G24" s="211"/>
      <c r="H24" s="236">
        <v>0.36</v>
      </c>
      <c r="I24" s="209">
        <v>58025.29</v>
      </c>
      <c r="J24" s="209">
        <v>21025</v>
      </c>
      <c r="K24" s="209">
        <v>9340</v>
      </c>
      <c r="L24" s="207">
        <v>71</v>
      </c>
      <c r="M24" s="207">
        <v>137</v>
      </c>
      <c r="N24" s="209">
        <v>11477</v>
      </c>
      <c r="O24" s="207">
        <v>11.59</v>
      </c>
      <c r="P24" s="207">
        <v>0.16</v>
      </c>
      <c r="BQ24" s="206"/>
      <c r="BR24" s="186" t="s">
        <v>291</v>
      </c>
    </row>
    <row r="25" spans="1:72" s="187" customFormat="1" ht="34.5" x14ac:dyDescent="0.25">
      <c r="A25" s="212" t="s">
        <v>9</v>
      </c>
      <c r="B25" s="213" t="s">
        <v>288</v>
      </c>
      <c r="C25" s="431" t="s">
        <v>287</v>
      </c>
      <c r="D25" s="432"/>
      <c r="E25" s="433"/>
      <c r="F25" s="212" t="s">
        <v>132</v>
      </c>
      <c r="G25" s="211"/>
      <c r="H25" s="233">
        <v>7.2</v>
      </c>
      <c r="I25" s="209">
        <v>55244.55</v>
      </c>
      <c r="J25" s="209">
        <v>418052</v>
      </c>
      <c r="K25" s="209">
        <v>83493</v>
      </c>
      <c r="L25" s="209">
        <v>2920</v>
      </c>
      <c r="M25" s="209">
        <v>3593</v>
      </c>
      <c r="N25" s="209">
        <v>328046</v>
      </c>
      <c r="O25" s="207">
        <v>95.22</v>
      </c>
      <c r="P25" s="207">
        <v>3.96</v>
      </c>
      <c r="BQ25" s="206"/>
      <c r="BR25" s="186" t="s">
        <v>287</v>
      </c>
    </row>
    <row r="26" spans="1:72" s="187" customFormat="1" ht="34.5" x14ac:dyDescent="0.25">
      <c r="A26" s="212" t="s">
        <v>10</v>
      </c>
      <c r="B26" s="213" t="s">
        <v>286</v>
      </c>
      <c r="C26" s="431" t="s">
        <v>285</v>
      </c>
      <c r="D26" s="432"/>
      <c r="E26" s="433"/>
      <c r="F26" s="212" t="s">
        <v>140</v>
      </c>
      <c r="G26" s="211"/>
      <c r="H26" s="236">
        <v>0.36</v>
      </c>
      <c r="I26" s="209">
        <v>65535.42</v>
      </c>
      <c r="J26" s="209">
        <v>23769</v>
      </c>
      <c r="K26" s="209">
        <v>19709</v>
      </c>
      <c r="L26" s="207">
        <v>139</v>
      </c>
      <c r="M26" s="207">
        <v>176</v>
      </c>
      <c r="N26" s="209">
        <v>3745</v>
      </c>
      <c r="O26" s="207">
        <v>24.16</v>
      </c>
      <c r="P26" s="207">
        <v>0.19</v>
      </c>
      <c r="BQ26" s="206"/>
      <c r="BR26" s="186" t="s">
        <v>285</v>
      </c>
    </row>
    <row r="27" spans="1:72" s="187" customFormat="1" ht="15" x14ac:dyDescent="0.25">
      <c r="A27" s="420" t="s">
        <v>520</v>
      </c>
      <c r="B27" s="421"/>
      <c r="C27" s="421"/>
      <c r="D27" s="421"/>
      <c r="E27" s="421"/>
      <c r="F27" s="421"/>
      <c r="G27" s="421"/>
      <c r="H27" s="421"/>
      <c r="I27" s="422"/>
      <c r="J27" s="200"/>
      <c r="K27" s="200"/>
      <c r="L27" s="200"/>
      <c r="M27" s="200"/>
      <c r="N27" s="200"/>
      <c r="O27" s="200"/>
      <c r="P27" s="200"/>
      <c r="BQ27" s="206"/>
      <c r="BS27" s="199" t="s">
        <v>520</v>
      </c>
    </row>
    <row r="28" spans="1:72" s="187" customFormat="1" ht="15" x14ac:dyDescent="0.25">
      <c r="A28" s="416" t="s">
        <v>248</v>
      </c>
      <c r="B28" s="417"/>
      <c r="C28" s="417"/>
      <c r="D28" s="417"/>
      <c r="E28" s="417"/>
      <c r="F28" s="417"/>
      <c r="G28" s="417"/>
      <c r="H28" s="417"/>
      <c r="I28" s="419"/>
      <c r="J28" s="205">
        <v>1122363</v>
      </c>
      <c r="K28" s="203"/>
      <c r="L28" s="203"/>
      <c r="M28" s="203"/>
      <c r="N28" s="203"/>
      <c r="O28" s="203"/>
      <c r="P28" s="203"/>
      <c r="BQ28" s="206"/>
      <c r="BS28" s="199"/>
      <c r="BT28" s="186" t="s">
        <v>248</v>
      </c>
    </row>
    <row r="29" spans="1:72" s="187" customFormat="1" ht="15" x14ac:dyDescent="0.25">
      <c r="A29" s="416" t="s">
        <v>249</v>
      </c>
      <c r="B29" s="417"/>
      <c r="C29" s="417"/>
      <c r="D29" s="417"/>
      <c r="E29" s="417"/>
      <c r="F29" s="417"/>
      <c r="G29" s="417"/>
      <c r="H29" s="417"/>
      <c r="I29" s="419"/>
      <c r="J29" s="203"/>
      <c r="K29" s="203"/>
      <c r="L29" s="203"/>
      <c r="M29" s="203"/>
      <c r="N29" s="203"/>
      <c r="O29" s="203"/>
      <c r="P29" s="203"/>
      <c r="BQ29" s="206"/>
      <c r="BS29" s="199"/>
      <c r="BT29" s="186" t="s">
        <v>249</v>
      </c>
    </row>
    <row r="30" spans="1:72" s="187" customFormat="1" ht="15" x14ac:dyDescent="0.25">
      <c r="A30" s="416" t="s">
        <v>250</v>
      </c>
      <c r="B30" s="417"/>
      <c r="C30" s="417"/>
      <c r="D30" s="417"/>
      <c r="E30" s="417"/>
      <c r="F30" s="417"/>
      <c r="G30" s="417"/>
      <c r="H30" s="417"/>
      <c r="I30" s="419"/>
      <c r="J30" s="205">
        <v>195259</v>
      </c>
      <c r="K30" s="203"/>
      <c r="L30" s="203"/>
      <c r="M30" s="203"/>
      <c r="N30" s="203"/>
      <c r="O30" s="203"/>
      <c r="P30" s="203"/>
      <c r="BQ30" s="206"/>
      <c r="BS30" s="199"/>
      <c r="BT30" s="186" t="s">
        <v>250</v>
      </c>
    </row>
    <row r="31" spans="1:72" s="187" customFormat="1" ht="15" x14ac:dyDescent="0.25">
      <c r="A31" s="416" t="s">
        <v>251</v>
      </c>
      <c r="B31" s="417"/>
      <c r="C31" s="417"/>
      <c r="D31" s="417"/>
      <c r="E31" s="417"/>
      <c r="F31" s="417"/>
      <c r="G31" s="417"/>
      <c r="H31" s="417"/>
      <c r="I31" s="419"/>
      <c r="J31" s="205">
        <v>37044</v>
      </c>
      <c r="K31" s="203"/>
      <c r="L31" s="203"/>
      <c r="M31" s="203"/>
      <c r="N31" s="203"/>
      <c r="O31" s="203"/>
      <c r="P31" s="203"/>
      <c r="BQ31" s="206"/>
      <c r="BS31" s="199"/>
      <c r="BT31" s="186" t="s">
        <v>251</v>
      </c>
    </row>
    <row r="32" spans="1:72" s="187" customFormat="1" ht="15" x14ac:dyDescent="0.25">
      <c r="A32" s="416" t="s">
        <v>252</v>
      </c>
      <c r="B32" s="417"/>
      <c r="C32" s="417"/>
      <c r="D32" s="417"/>
      <c r="E32" s="417"/>
      <c r="F32" s="417"/>
      <c r="G32" s="417"/>
      <c r="H32" s="417"/>
      <c r="I32" s="419"/>
      <c r="J32" s="205">
        <v>19702</v>
      </c>
      <c r="K32" s="203"/>
      <c r="L32" s="203"/>
      <c r="M32" s="203"/>
      <c r="N32" s="203"/>
      <c r="O32" s="203"/>
      <c r="P32" s="203"/>
      <c r="BQ32" s="206"/>
      <c r="BS32" s="199"/>
      <c r="BT32" s="186" t="s">
        <v>252</v>
      </c>
    </row>
    <row r="33" spans="1:74" s="187" customFormat="1" ht="15" x14ac:dyDescent="0.25">
      <c r="A33" s="416" t="s">
        <v>253</v>
      </c>
      <c r="B33" s="417"/>
      <c r="C33" s="417"/>
      <c r="D33" s="417"/>
      <c r="E33" s="417"/>
      <c r="F33" s="417"/>
      <c r="G33" s="417"/>
      <c r="H33" s="417"/>
      <c r="I33" s="419"/>
      <c r="J33" s="205">
        <v>870358</v>
      </c>
      <c r="K33" s="203"/>
      <c r="L33" s="203"/>
      <c r="M33" s="203"/>
      <c r="N33" s="203"/>
      <c r="O33" s="203"/>
      <c r="P33" s="203"/>
      <c r="BQ33" s="206"/>
      <c r="BS33" s="199"/>
      <c r="BT33" s="186" t="s">
        <v>253</v>
      </c>
    </row>
    <row r="34" spans="1:74" s="187" customFormat="1" ht="15" x14ac:dyDescent="0.25">
      <c r="A34" s="416" t="s">
        <v>254</v>
      </c>
      <c r="B34" s="417"/>
      <c r="C34" s="417"/>
      <c r="D34" s="417"/>
      <c r="E34" s="417"/>
      <c r="F34" s="417"/>
      <c r="G34" s="417"/>
      <c r="H34" s="417"/>
      <c r="I34" s="419"/>
      <c r="J34" s="205">
        <v>1464577</v>
      </c>
      <c r="K34" s="203"/>
      <c r="L34" s="203"/>
      <c r="M34" s="203"/>
      <c r="N34" s="203"/>
      <c r="O34" s="203"/>
      <c r="P34" s="203"/>
      <c r="BQ34" s="206"/>
      <c r="BS34" s="199"/>
      <c r="BT34" s="186" t="s">
        <v>254</v>
      </c>
    </row>
    <row r="35" spans="1:74" s="187" customFormat="1" ht="15" x14ac:dyDescent="0.25">
      <c r="A35" s="416" t="s">
        <v>249</v>
      </c>
      <c r="B35" s="417"/>
      <c r="C35" s="417"/>
      <c r="D35" s="417"/>
      <c r="E35" s="417"/>
      <c r="F35" s="417"/>
      <c r="G35" s="417"/>
      <c r="H35" s="417"/>
      <c r="I35" s="419"/>
      <c r="J35" s="203"/>
      <c r="K35" s="203"/>
      <c r="L35" s="203"/>
      <c r="M35" s="203"/>
      <c r="N35" s="203"/>
      <c r="O35" s="203"/>
      <c r="P35" s="203"/>
      <c r="BQ35" s="206"/>
      <c r="BS35" s="199"/>
      <c r="BT35" s="186" t="s">
        <v>249</v>
      </c>
    </row>
    <row r="36" spans="1:74" s="187" customFormat="1" ht="15" x14ac:dyDescent="0.25">
      <c r="A36" s="416" t="s">
        <v>255</v>
      </c>
      <c r="B36" s="417"/>
      <c r="C36" s="417"/>
      <c r="D36" s="417"/>
      <c r="E36" s="417"/>
      <c r="F36" s="417"/>
      <c r="G36" s="417"/>
      <c r="H36" s="417"/>
      <c r="I36" s="419"/>
      <c r="J36" s="205">
        <v>195259</v>
      </c>
      <c r="K36" s="203"/>
      <c r="L36" s="203"/>
      <c r="M36" s="203"/>
      <c r="N36" s="203"/>
      <c r="O36" s="203"/>
      <c r="P36" s="203"/>
      <c r="BQ36" s="206"/>
      <c r="BS36" s="199"/>
      <c r="BT36" s="186" t="s">
        <v>255</v>
      </c>
    </row>
    <row r="37" spans="1:74" s="187" customFormat="1" ht="15" x14ac:dyDescent="0.25">
      <c r="A37" s="416" t="s">
        <v>256</v>
      </c>
      <c r="B37" s="417"/>
      <c r="C37" s="417"/>
      <c r="D37" s="417"/>
      <c r="E37" s="417"/>
      <c r="F37" s="417"/>
      <c r="G37" s="417"/>
      <c r="H37" s="417"/>
      <c r="I37" s="419"/>
      <c r="J37" s="205">
        <v>37044</v>
      </c>
      <c r="K37" s="203"/>
      <c r="L37" s="203"/>
      <c r="M37" s="203"/>
      <c r="N37" s="203"/>
      <c r="O37" s="203"/>
      <c r="P37" s="203"/>
      <c r="BQ37" s="206"/>
      <c r="BS37" s="199"/>
      <c r="BT37" s="186" t="s">
        <v>256</v>
      </c>
    </row>
    <row r="38" spans="1:74" s="187" customFormat="1" ht="15" x14ac:dyDescent="0.25">
      <c r="A38" s="416" t="s">
        <v>257</v>
      </c>
      <c r="B38" s="417"/>
      <c r="C38" s="417"/>
      <c r="D38" s="417"/>
      <c r="E38" s="417"/>
      <c r="F38" s="417"/>
      <c r="G38" s="417"/>
      <c r="H38" s="417"/>
      <c r="I38" s="419"/>
      <c r="J38" s="205">
        <v>19702</v>
      </c>
      <c r="K38" s="203"/>
      <c r="L38" s="203"/>
      <c r="M38" s="203"/>
      <c r="N38" s="203"/>
      <c r="O38" s="203"/>
      <c r="P38" s="203"/>
      <c r="BQ38" s="206"/>
      <c r="BS38" s="199"/>
      <c r="BT38" s="186" t="s">
        <v>257</v>
      </c>
    </row>
    <row r="39" spans="1:74" s="187" customFormat="1" ht="15" x14ac:dyDescent="0.25">
      <c r="A39" s="416" t="s">
        <v>258</v>
      </c>
      <c r="B39" s="417"/>
      <c r="C39" s="417"/>
      <c r="D39" s="417"/>
      <c r="E39" s="417"/>
      <c r="F39" s="417"/>
      <c r="G39" s="417"/>
      <c r="H39" s="417"/>
      <c r="I39" s="419"/>
      <c r="J39" s="205">
        <v>870358</v>
      </c>
      <c r="K39" s="203"/>
      <c r="L39" s="203"/>
      <c r="M39" s="203"/>
      <c r="N39" s="203"/>
      <c r="O39" s="203"/>
      <c r="P39" s="203"/>
      <c r="BQ39" s="206"/>
      <c r="BS39" s="199"/>
      <c r="BT39" s="186" t="s">
        <v>258</v>
      </c>
    </row>
    <row r="40" spans="1:74" s="187" customFormat="1" ht="15" x14ac:dyDescent="0.25">
      <c r="A40" s="416" t="s">
        <v>259</v>
      </c>
      <c r="B40" s="417"/>
      <c r="C40" s="417"/>
      <c r="D40" s="417"/>
      <c r="E40" s="417"/>
      <c r="F40" s="417"/>
      <c r="G40" s="417"/>
      <c r="H40" s="417"/>
      <c r="I40" s="419"/>
      <c r="J40" s="205">
        <v>213724</v>
      </c>
      <c r="K40" s="203"/>
      <c r="L40" s="203"/>
      <c r="M40" s="203"/>
      <c r="N40" s="203"/>
      <c r="O40" s="203"/>
      <c r="P40" s="203"/>
      <c r="BQ40" s="206"/>
      <c r="BS40" s="199"/>
      <c r="BT40" s="186" t="s">
        <v>259</v>
      </c>
    </row>
    <row r="41" spans="1:74" s="187" customFormat="1" ht="15" x14ac:dyDescent="0.25">
      <c r="A41" s="416" t="s">
        <v>260</v>
      </c>
      <c r="B41" s="417"/>
      <c r="C41" s="417"/>
      <c r="D41" s="417"/>
      <c r="E41" s="417"/>
      <c r="F41" s="417"/>
      <c r="G41" s="417"/>
      <c r="H41" s="417"/>
      <c r="I41" s="419"/>
      <c r="J41" s="205">
        <v>128490</v>
      </c>
      <c r="K41" s="203"/>
      <c r="L41" s="203"/>
      <c r="M41" s="203"/>
      <c r="N41" s="203"/>
      <c r="O41" s="203"/>
      <c r="P41" s="203"/>
      <c r="BQ41" s="206"/>
      <c r="BS41" s="199"/>
      <c r="BT41" s="186" t="s">
        <v>260</v>
      </c>
    </row>
    <row r="42" spans="1:74" s="187" customFormat="1" ht="15" x14ac:dyDescent="0.25">
      <c r="A42" s="416" t="s">
        <v>263</v>
      </c>
      <c r="B42" s="417"/>
      <c r="C42" s="417"/>
      <c r="D42" s="417"/>
      <c r="E42" s="417"/>
      <c r="F42" s="417"/>
      <c r="G42" s="417"/>
      <c r="H42" s="417"/>
      <c r="I42" s="419"/>
      <c r="J42" s="205">
        <v>214961</v>
      </c>
      <c r="K42" s="203"/>
      <c r="L42" s="203"/>
      <c r="M42" s="203"/>
      <c r="N42" s="203"/>
      <c r="O42" s="203"/>
      <c r="P42" s="203"/>
      <c r="BQ42" s="206"/>
      <c r="BS42" s="199"/>
      <c r="BT42" s="186" t="s">
        <v>263</v>
      </c>
    </row>
    <row r="43" spans="1:74" s="187" customFormat="1" ht="15" x14ac:dyDescent="0.25">
      <c r="A43" s="416" t="s">
        <v>264</v>
      </c>
      <c r="B43" s="417"/>
      <c r="C43" s="417"/>
      <c r="D43" s="417"/>
      <c r="E43" s="417"/>
      <c r="F43" s="417"/>
      <c r="G43" s="417"/>
      <c r="H43" s="417"/>
      <c r="I43" s="419"/>
      <c r="J43" s="205">
        <v>213724</v>
      </c>
      <c r="K43" s="203"/>
      <c r="L43" s="203"/>
      <c r="M43" s="203"/>
      <c r="N43" s="203"/>
      <c r="O43" s="203"/>
      <c r="P43" s="203"/>
      <c r="BQ43" s="206"/>
      <c r="BS43" s="199"/>
      <c r="BT43" s="186" t="s">
        <v>264</v>
      </c>
    </row>
    <row r="44" spans="1:74" s="187" customFormat="1" ht="15" x14ac:dyDescent="0.25">
      <c r="A44" s="416" t="s">
        <v>265</v>
      </c>
      <c r="B44" s="417"/>
      <c r="C44" s="417"/>
      <c r="D44" s="417"/>
      <c r="E44" s="417"/>
      <c r="F44" s="417"/>
      <c r="G44" s="417"/>
      <c r="H44" s="417"/>
      <c r="I44" s="419"/>
      <c r="J44" s="205">
        <v>128490</v>
      </c>
      <c r="K44" s="203"/>
      <c r="L44" s="203"/>
      <c r="M44" s="203"/>
      <c r="N44" s="203"/>
      <c r="O44" s="203"/>
      <c r="P44" s="203"/>
      <c r="BQ44" s="206"/>
      <c r="BS44" s="199"/>
      <c r="BT44" s="186" t="s">
        <v>265</v>
      </c>
    </row>
    <row r="45" spans="1:74" s="187" customFormat="1" ht="15" x14ac:dyDescent="0.25">
      <c r="A45" s="420" t="s">
        <v>519</v>
      </c>
      <c r="B45" s="421"/>
      <c r="C45" s="421"/>
      <c r="D45" s="421"/>
      <c r="E45" s="421"/>
      <c r="F45" s="421"/>
      <c r="G45" s="421"/>
      <c r="H45" s="421"/>
      <c r="I45" s="422"/>
      <c r="J45" s="204">
        <v>1464577</v>
      </c>
      <c r="K45" s="200"/>
      <c r="L45" s="200"/>
      <c r="M45" s="200"/>
      <c r="N45" s="200"/>
      <c r="O45" s="237">
        <v>223.01669999999999</v>
      </c>
      <c r="P45" s="235">
        <v>17.657225</v>
      </c>
      <c r="BQ45" s="206"/>
      <c r="BS45" s="199"/>
      <c r="BU45" s="199" t="s">
        <v>519</v>
      </c>
    </row>
    <row r="46" spans="1:74" s="187" customFormat="1" ht="15" x14ac:dyDescent="0.25">
      <c r="A46" s="416" t="s">
        <v>267</v>
      </c>
      <c r="B46" s="417"/>
      <c r="C46" s="417"/>
      <c r="D46" s="417"/>
      <c r="E46" s="417"/>
      <c r="F46" s="417"/>
      <c r="G46" s="417"/>
      <c r="H46" s="417"/>
      <c r="I46" s="419"/>
      <c r="J46" s="203"/>
      <c r="K46" s="203"/>
      <c r="L46" s="203"/>
      <c r="M46" s="203"/>
      <c r="N46" s="203"/>
      <c r="O46" s="203"/>
      <c r="P46" s="203"/>
      <c r="BQ46" s="206"/>
      <c r="BS46" s="199"/>
      <c r="BT46" s="186" t="s">
        <v>267</v>
      </c>
      <c r="BU46" s="199"/>
    </row>
    <row r="47" spans="1:74" s="187" customFormat="1" ht="15" x14ac:dyDescent="0.25">
      <c r="A47" s="416" t="s">
        <v>268</v>
      </c>
      <c r="B47" s="417"/>
      <c r="C47" s="417"/>
      <c r="D47" s="417"/>
      <c r="E47" s="417"/>
      <c r="F47" s="417"/>
      <c r="G47" s="417"/>
      <c r="H47" s="202" t="s">
        <v>689</v>
      </c>
      <c r="I47" s="201"/>
      <c r="J47" s="200"/>
      <c r="K47" s="200"/>
      <c r="L47" s="200"/>
      <c r="M47" s="200"/>
      <c r="N47" s="200"/>
      <c r="O47" s="200"/>
      <c r="P47" s="200"/>
      <c r="BQ47" s="206"/>
      <c r="BS47" s="199"/>
      <c r="BU47" s="199"/>
      <c r="BV47" s="186" t="s">
        <v>268</v>
      </c>
    </row>
    <row r="48" spans="1:74" s="187" customFormat="1" ht="15" x14ac:dyDescent="0.25">
      <c r="A48" s="416" t="s">
        <v>270</v>
      </c>
      <c r="B48" s="417"/>
      <c r="C48" s="417"/>
      <c r="D48" s="417"/>
      <c r="E48" s="417"/>
      <c r="F48" s="417"/>
      <c r="G48" s="417"/>
      <c r="H48" s="202" t="s">
        <v>688</v>
      </c>
      <c r="I48" s="201"/>
      <c r="J48" s="200"/>
      <c r="K48" s="200"/>
      <c r="L48" s="200"/>
      <c r="M48" s="200"/>
      <c r="N48" s="200"/>
      <c r="O48" s="200"/>
      <c r="P48" s="200"/>
      <c r="BQ48" s="206"/>
      <c r="BS48" s="199"/>
      <c r="BU48" s="199"/>
      <c r="BV48" s="186" t="s">
        <v>270</v>
      </c>
    </row>
    <row r="49" spans="1:76" s="187" customFormat="1" ht="15" x14ac:dyDescent="0.25">
      <c r="A49" s="420" t="s">
        <v>247</v>
      </c>
      <c r="B49" s="421"/>
      <c r="C49" s="421"/>
      <c r="D49" s="421"/>
      <c r="E49" s="421"/>
      <c r="F49" s="421"/>
      <c r="G49" s="421"/>
      <c r="H49" s="421"/>
      <c r="I49" s="422"/>
      <c r="J49" s="200"/>
      <c r="K49" s="200"/>
      <c r="L49" s="200"/>
      <c r="M49" s="200"/>
      <c r="N49" s="200"/>
      <c r="O49" s="200"/>
      <c r="P49" s="200"/>
      <c r="BW49" s="199" t="s">
        <v>247</v>
      </c>
    </row>
    <row r="50" spans="1:76" s="187" customFormat="1" ht="15" x14ac:dyDescent="0.25">
      <c r="A50" s="416" t="s">
        <v>248</v>
      </c>
      <c r="B50" s="417"/>
      <c r="C50" s="417"/>
      <c r="D50" s="417"/>
      <c r="E50" s="417"/>
      <c r="F50" s="417"/>
      <c r="G50" s="417"/>
      <c r="H50" s="417"/>
      <c r="I50" s="419"/>
      <c r="J50" s="205">
        <v>1122363</v>
      </c>
      <c r="K50" s="203"/>
      <c r="L50" s="203"/>
      <c r="M50" s="203"/>
      <c r="N50" s="203"/>
      <c r="O50" s="203"/>
      <c r="P50" s="203"/>
      <c r="BW50" s="199"/>
      <c r="BX50" s="186" t="s">
        <v>248</v>
      </c>
    </row>
    <row r="51" spans="1:76" s="187" customFormat="1" ht="15" x14ac:dyDescent="0.25">
      <c r="A51" s="416" t="s">
        <v>249</v>
      </c>
      <c r="B51" s="417"/>
      <c r="C51" s="417"/>
      <c r="D51" s="417"/>
      <c r="E51" s="417"/>
      <c r="F51" s="417"/>
      <c r="G51" s="417"/>
      <c r="H51" s="417"/>
      <c r="I51" s="419"/>
      <c r="J51" s="203"/>
      <c r="K51" s="203"/>
      <c r="L51" s="203"/>
      <c r="M51" s="203"/>
      <c r="N51" s="203"/>
      <c r="O51" s="203"/>
      <c r="P51" s="203"/>
      <c r="BW51" s="199"/>
      <c r="BX51" s="186" t="s">
        <v>249</v>
      </c>
    </row>
    <row r="52" spans="1:76" s="187" customFormat="1" ht="15" x14ac:dyDescent="0.25">
      <c r="A52" s="416" t="s">
        <v>250</v>
      </c>
      <c r="B52" s="417"/>
      <c r="C52" s="417"/>
      <c r="D52" s="417"/>
      <c r="E52" s="417"/>
      <c r="F52" s="417"/>
      <c r="G52" s="417"/>
      <c r="H52" s="417"/>
      <c r="I52" s="419"/>
      <c r="J52" s="205">
        <v>195259</v>
      </c>
      <c r="K52" s="203"/>
      <c r="L52" s="203"/>
      <c r="M52" s="203"/>
      <c r="N52" s="203"/>
      <c r="O52" s="203"/>
      <c r="P52" s="203"/>
      <c r="BW52" s="199"/>
      <c r="BX52" s="186" t="s">
        <v>250</v>
      </c>
    </row>
    <row r="53" spans="1:76" s="187" customFormat="1" ht="15" x14ac:dyDescent="0.25">
      <c r="A53" s="416" t="s">
        <v>251</v>
      </c>
      <c r="B53" s="417"/>
      <c r="C53" s="417"/>
      <c r="D53" s="417"/>
      <c r="E53" s="417"/>
      <c r="F53" s="417"/>
      <c r="G53" s="417"/>
      <c r="H53" s="417"/>
      <c r="I53" s="419"/>
      <c r="J53" s="205">
        <v>37044</v>
      </c>
      <c r="K53" s="203"/>
      <c r="L53" s="203"/>
      <c r="M53" s="203"/>
      <c r="N53" s="203"/>
      <c r="O53" s="203"/>
      <c r="P53" s="203"/>
      <c r="BW53" s="199"/>
      <c r="BX53" s="186" t="s">
        <v>251</v>
      </c>
    </row>
    <row r="54" spans="1:76" s="187" customFormat="1" ht="15" x14ac:dyDescent="0.25">
      <c r="A54" s="416" t="s">
        <v>252</v>
      </c>
      <c r="B54" s="417"/>
      <c r="C54" s="417"/>
      <c r="D54" s="417"/>
      <c r="E54" s="417"/>
      <c r="F54" s="417"/>
      <c r="G54" s="417"/>
      <c r="H54" s="417"/>
      <c r="I54" s="419"/>
      <c r="J54" s="205">
        <v>19702</v>
      </c>
      <c r="K54" s="203"/>
      <c r="L54" s="203"/>
      <c r="M54" s="203"/>
      <c r="N54" s="203"/>
      <c r="O54" s="203"/>
      <c r="P54" s="203"/>
      <c r="BW54" s="199"/>
      <c r="BX54" s="186" t="s">
        <v>252</v>
      </c>
    </row>
    <row r="55" spans="1:76" s="187" customFormat="1" ht="15" x14ac:dyDescent="0.25">
      <c r="A55" s="416" t="s">
        <v>253</v>
      </c>
      <c r="B55" s="417"/>
      <c r="C55" s="417"/>
      <c r="D55" s="417"/>
      <c r="E55" s="417"/>
      <c r="F55" s="417"/>
      <c r="G55" s="417"/>
      <c r="H55" s="417"/>
      <c r="I55" s="419"/>
      <c r="J55" s="205">
        <v>870358</v>
      </c>
      <c r="K55" s="203"/>
      <c r="L55" s="203"/>
      <c r="M55" s="203"/>
      <c r="N55" s="203"/>
      <c r="O55" s="203"/>
      <c r="P55" s="203"/>
      <c r="BW55" s="199"/>
      <c r="BX55" s="186" t="s">
        <v>253</v>
      </c>
    </row>
    <row r="56" spans="1:76" s="187" customFormat="1" ht="15" x14ac:dyDescent="0.25">
      <c r="A56" s="416" t="s">
        <v>254</v>
      </c>
      <c r="B56" s="417"/>
      <c r="C56" s="417"/>
      <c r="D56" s="417"/>
      <c r="E56" s="417"/>
      <c r="F56" s="417"/>
      <c r="G56" s="417"/>
      <c r="H56" s="417"/>
      <c r="I56" s="419"/>
      <c r="J56" s="205">
        <v>1464577</v>
      </c>
      <c r="K56" s="203"/>
      <c r="L56" s="203"/>
      <c r="M56" s="203"/>
      <c r="N56" s="203"/>
      <c r="O56" s="203"/>
      <c r="P56" s="203"/>
      <c r="BW56" s="199"/>
      <c r="BX56" s="186" t="s">
        <v>254</v>
      </c>
    </row>
    <row r="57" spans="1:76" s="187" customFormat="1" ht="15" x14ac:dyDescent="0.25">
      <c r="A57" s="416" t="s">
        <v>249</v>
      </c>
      <c r="B57" s="417"/>
      <c r="C57" s="417"/>
      <c r="D57" s="417"/>
      <c r="E57" s="417"/>
      <c r="F57" s="417"/>
      <c r="G57" s="417"/>
      <c r="H57" s="417"/>
      <c r="I57" s="419"/>
      <c r="J57" s="203"/>
      <c r="K57" s="203"/>
      <c r="L57" s="203"/>
      <c r="M57" s="203"/>
      <c r="N57" s="203"/>
      <c r="O57" s="203"/>
      <c r="P57" s="203"/>
      <c r="BW57" s="199"/>
      <c r="BX57" s="186" t="s">
        <v>249</v>
      </c>
    </row>
    <row r="58" spans="1:76" s="187" customFormat="1" ht="15" x14ac:dyDescent="0.25">
      <c r="A58" s="416" t="s">
        <v>255</v>
      </c>
      <c r="B58" s="417"/>
      <c r="C58" s="417"/>
      <c r="D58" s="417"/>
      <c r="E58" s="417"/>
      <c r="F58" s="417"/>
      <c r="G58" s="417"/>
      <c r="H58" s="417"/>
      <c r="I58" s="419"/>
      <c r="J58" s="205">
        <v>195259</v>
      </c>
      <c r="K58" s="203"/>
      <c r="L58" s="203"/>
      <c r="M58" s="203"/>
      <c r="N58" s="203"/>
      <c r="O58" s="203"/>
      <c r="P58" s="203"/>
      <c r="BW58" s="199"/>
      <c r="BX58" s="186" t="s">
        <v>255</v>
      </c>
    </row>
    <row r="59" spans="1:76" s="187" customFormat="1" ht="15" x14ac:dyDescent="0.25">
      <c r="A59" s="416" t="s">
        <v>256</v>
      </c>
      <c r="B59" s="417"/>
      <c r="C59" s="417"/>
      <c r="D59" s="417"/>
      <c r="E59" s="417"/>
      <c r="F59" s="417"/>
      <c r="G59" s="417"/>
      <c r="H59" s="417"/>
      <c r="I59" s="419"/>
      <c r="J59" s="205">
        <v>37044</v>
      </c>
      <c r="K59" s="203"/>
      <c r="L59" s="203"/>
      <c r="M59" s="203"/>
      <c r="N59" s="203"/>
      <c r="O59" s="203"/>
      <c r="P59" s="203"/>
      <c r="BW59" s="199"/>
      <c r="BX59" s="186" t="s">
        <v>256</v>
      </c>
    </row>
    <row r="60" spans="1:76" s="187" customFormat="1" ht="15" x14ac:dyDescent="0.25">
      <c r="A60" s="416" t="s">
        <v>257</v>
      </c>
      <c r="B60" s="417"/>
      <c r="C60" s="417"/>
      <c r="D60" s="417"/>
      <c r="E60" s="417"/>
      <c r="F60" s="417"/>
      <c r="G60" s="417"/>
      <c r="H60" s="417"/>
      <c r="I60" s="419"/>
      <c r="J60" s="205">
        <v>19702</v>
      </c>
      <c r="K60" s="203"/>
      <c r="L60" s="203"/>
      <c r="M60" s="203"/>
      <c r="N60" s="203"/>
      <c r="O60" s="203"/>
      <c r="P60" s="203"/>
      <c r="BW60" s="199"/>
      <c r="BX60" s="186" t="s">
        <v>257</v>
      </c>
    </row>
    <row r="61" spans="1:76" s="187" customFormat="1" ht="15" x14ac:dyDescent="0.25">
      <c r="A61" s="416" t="s">
        <v>258</v>
      </c>
      <c r="B61" s="417"/>
      <c r="C61" s="417"/>
      <c r="D61" s="417"/>
      <c r="E61" s="417"/>
      <c r="F61" s="417"/>
      <c r="G61" s="417"/>
      <c r="H61" s="417"/>
      <c r="I61" s="419"/>
      <c r="J61" s="205">
        <v>870358</v>
      </c>
      <c r="K61" s="203"/>
      <c r="L61" s="203"/>
      <c r="M61" s="203"/>
      <c r="N61" s="203"/>
      <c r="O61" s="203"/>
      <c r="P61" s="203"/>
      <c r="BW61" s="199"/>
      <c r="BX61" s="186" t="s">
        <v>258</v>
      </c>
    </row>
    <row r="62" spans="1:76" s="187" customFormat="1" ht="15" x14ac:dyDescent="0.25">
      <c r="A62" s="416" t="s">
        <v>259</v>
      </c>
      <c r="B62" s="417"/>
      <c r="C62" s="417"/>
      <c r="D62" s="417"/>
      <c r="E62" s="417"/>
      <c r="F62" s="417"/>
      <c r="G62" s="417"/>
      <c r="H62" s="417"/>
      <c r="I62" s="419"/>
      <c r="J62" s="205">
        <v>213724</v>
      </c>
      <c r="K62" s="203"/>
      <c r="L62" s="203"/>
      <c r="M62" s="203"/>
      <c r="N62" s="203"/>
      <c r="O62" s="203"/>
      <c r="P62" s="203"/>
      <c r="BW62" s="199"/>
      <c r="BX62" s="186" t="s">
        <v>259</v>
      </c>
    </row>
    <row r="63" spans="1:76" s="187" customFormat="1" ht="15" x14ac:dyDescent="0.25">
      <c r="A63" s="416" t="s">
        <v>260</v>
      </c>
      <c r="B63" s="417"/>
      <c r="C63" s="417"/>
      <c r="D63" s="417"/>
      <c r="E63" s="417"/>
      <c r="F63" s="417"/>
      <c r="G63" s="417"/>
      <c r="H63" s="417"/>
      <c r="I63" s="419"/>
      <c r="J63" s="205">
        <v>128490</v>
      </c>
      <c r="K63" s="203"/>
      <c r="L63" s="203"/>
      <c r="M63" s="203"/>
      <c r="N63" s="203"/>
      <c r="O63" s="203"/>
      <c r="P63" s="203"/>
      <c r="BW63" s="199"/>
      <c r="BX63" s="186" t="s">
        <v>260</v>
      </c>
    </row>
    <row r="64" spans="1:76" s="187" customFormat="1" ht="15" x14ac:dyDescent="0.25">
      <c r="A64" s="416" t="s">
        <v>263</v>
      </c>
      <c r="B64" s="417"/>
      <c r="C64" s="417"/>
      <c r="D64" s="417"/>
      <c r="E64" s="417"/>
      <c r="F64" s="417"/>
      <c r="G64" s="417"/>
      <c r="H64" s="417"/>
      <c r="I64" s="419"/>
      <c r="J64" s="205">
        <v>214961</v>
      </c>
      <c r="K64" s="203"/>
      <c r="L64" s="203"/>
      <c r="M64" s="203"/>
      <c r="N64" s="203"/>
      <c r="O64" s="203"/>
      <c r="P64" s="203"/>
      <c r="BW64" s="199"/>
      <c r="BX64" s="186" t="s">
        <v>263</v>
      </c>
    </row>
    <row r="65" spans="1:78" s="187" customFormat="1" ht="15" x14ac:dyDescent="0.25">
      <c r="A65" s="416" t="s">
        <v>264</v>
      </c>
      <c r="B65" s="417"/>
      <c r="C65" s="417"/>
      <c r="D65" s="417"/>
      <c r="E65" s="417"/>
      <c r="F65" s="417"/>
      <c r="G65" s="417"/>
      <c r="H65" s="417"/>
      <c r="I65" s="419"/>
      <c r="J65" s="205">
        <v>213724</v>
      </c>
      <c r="K65" s="203"/>
      <c r="L65" s="203"/>
      <c r="M65" s="203"/>
      <c r="N65" s="203"/>
      <c r="O65" s="203"/>
      <c r="P65" s="203"/>
      <c r="BW65" s="199"/>
      <c r="BX65" s="186" t="s">
        <v>264</v>
      </c>
    </row>
    <row r="66" spans="1:78" s="187" customFormat="1" ht="15" x14ac:dyDescent="0.25">
      <c r="A66" s="416" t="s">
        <v>265</v>
      </c>
      <c r="B66" s="417"/>
      <c r="C66" s="417"/>
      <c r="D66" s="417"/>
      <c r="E66" s="417"/>
      <c r="F66" s="417"/>
      <c r="G66" s="417"/>
      <c r="H66" s="417"/>
      <c r="I66" s="419"/>
      <c r="J66" s="205">
        <v>128490</v>
      </c>
      <c r="K66" s="203"/>
      <c r="L66" s="203"/>
      <c r="M66" s="203"/>
      <c r="N66" s="203"/>
      <c r="O66" s="203"/>
      <c r="P66" s="203"/>
      <c r="BW66" s="199"/>
      <c r="BX66" s="186" t="s">
        <v>265</v>
      </c>
    </row>
    <row r="67" spans="1:78" s="187" customFormat="1" ht="15" x14ac:dyDescent="0.25">
      <c r="A67" s="420" t="s">
        <v>266</v>
      </c>
      <c r="B67" s="421"/>
      <c r="C67" s="421"/>
      <c r="D67" s="421"/>
      <c r="E67" s="421"/>
      <c r="F67" s="421"/>
      <c r="G67" s="421"/>
      <c r="H67" s="421"/>
      <c r="I67" s="422"/>
      <c r="J67" s="204">
        <v>1464577</v>
      </c>
      <c r="K67" s="200"/>
      <c r="L67" s="200"/>
      <c r="M67" s="200"/>
      <c r="N67" s="200"/>
      <c r="O67" s="237">
        <v>223.01669999999999</v>
      </c>
      <c r="P67" s="235">
        <v>17.657225</v>
      </c>
      <c r="BW67" s="199"/>
      <c r="BY67" s="199" t="s">
        <v>266</v>
      </c>
    </row>
    <row r="68" spans="1:78" s="187" customFormat="1" ht="15" x14ac:dyDescent="0.25">
      <c r="A68" s="416" t="s">
        <v>267</v>
      </c>
      <c r="B68" s="417"/>
      <c r="C68" s="417"/>
      <c r="D68" s="417"/>
      <c r="E68" s="417"/>
      <c r="F68" s="417"/>
      <c r="G68" s="417"/>
      <c r="H68" s="417"/>
      <c r="I68" s="419"/>
      <c r="J68" s="203"/>
      <c r="K68" s="203"/>
      <c r="L68" s="203"/>
      <c r="M68" s="203"/>
      <c r="N68" s="203"/>
      <c r="O68" s="203"/>
      <c r="P68" s="203"/>
      <c r="BW68" s="199"/>
      <c r="BX68" s="186" t="s">
        <v>267</v>
      </c>
      <c r="BY68" s="199"/>
    </row>
    <row r="69" spans="1:78" s="187" customFormat="1" ht="15" x14ac:dyDescent="0.25">
      <c r="A69" s="416" t="s">
        <v>268</v>
      </c>
      <c r="B69" s="417"/>
      <c r="C69" s="417"/>
      <c r="D69" s="417"/>
      <c r="E69" s="417"/>
      <c r="F69" s="417"/>
      <c r="G69" s="417"/>
      <c r="H69" s="202" t="s">
        <v>689</v>
      </c>
      <c r="I69" s="201"/>
      <c r="J69" s="200"/>
      <c r="K69" s="200"/>
      <c r="L69" s="200"/>
      <c r="M69" s="200"/>
      <c r="N69" s="200"/>
      <c r="O69" s="200"/>
      <c r="P69" s="200"/>
      <c r="BW69" s="199"/>
      <c r="BY69" s="199"/>
      <c r="BZ69" s="186" t="s">
        <v>268</v>
      </c>
    </row>
    <row r="70" spans="1:78" s="187" customFormat="1" ht="15" x14ac:dyDescent="0.25">
      <c r="A70" s="416" t="s">
        <v>270</v>
      </c>
      <c r="B70" s="417"/>
      <c r="C70" s="417"/>
      <c r="D70" s="417"/>
      <c r="E70" s="417"/>
      <c r="F70" s="417"/>
      <c r="G70" s="417"/>
      <c r="H70" s="202" t="s">
        <v>688</v>
      </c>
      <c r="I70" s="201"/>
      <c r="J70" s="200"/>
      <c r="K70" s="200"/>
      <c r="L70" s="200"/>
      <c r="M70" s="200"/>
      <c r="N70" s="200"/>
      <c r="O70" s="200"/>
      <c r="P70" s="200"/>
      <c r="BW70" s="199"/>
      <c r="BY70" s="199"/>
      <c r="BZ70" s="186" t="s">
        <v>270</v>
      </c>
    </row>
    <row r="71" spans="1:78" s="187" customFormat="1" ht="3" customHeight="1" x14ac:dyDescent="0.25">
      <c r="A71" s="198"/>
      <c r="B71" s="198"/>
      <c r="C71" s="198"/>
      <c r="D71" s="198"/>
      <c r="E71" s="198"/>
      <c r="F71" s="198"/>
      <c r="G71" s="198"/>
      <c r="H71" s="198"/>
      <c r="I71" s="198"/>
      <c r="J71" s="198"/>
      <c r="K71" s="198"/>
      <c r="L71" s="197"/>
      <c r="M71" s="197"/>
      <c r="N71" s="197"/>
      <c r="O71" s="196"/>
      <c r="P71" s="196"/>
    </row>
    <row r="72" spans="1:78" s="187" customFormat="1" ht="53.25" customHeight="1" x14ac:dyDescent="0.25">
      <c r="A72" s="188"/>
      <c r="B72" s="188"/>
      <c r="C72" s="188"/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</row>
    <row r="73" spans="1:78" s="187" customFormat="1" ht="15" x14ac:dyDescent="0.25">
      <c r="A73" s="188"/>
      <c r="B73" s="188"/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</row>
    <row r="74" spans="1:78" s="187" customFormat="1" ht="15" x14ac:dyDescent="0.25">
      <c r="A74" s="188"/>
      <c r="B74" s="188"/>
      <c r="C74" s="188"/>
      <c r="D74" s="188"/>
      <c r="E74" s="188"/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</row>
  </sheetData>
  <mergeCells count="73">
    <mergeCell ref="A2:P2"/>
    <mergeCell ref="A3:P3"/>
    <mergeCell ref="A5:P5"/>
    <mergeCell ref="A6:P6"/>
    <mergeCell ref="A7:P7"/>
    <mergeCell ref="A8:P8"/>
    <mergeCell ref="C9:G9"/>
    <mergeCell ref="E14:P14"/>
    <mergeCell ref="A16:A18"/>
    <mergeCell ref="B16:B18"/>
    <mergeCell ref="C16:E18"/>
    <mergeCell ref="F16:F18"/>
    <mergeCell ref="G16:H16"/>
    <mergeCell ref="I16:N16"/>
    <mergeCell ref="O16:O18"/>
    <mergeCell ref="P16:P18"/>
    <mergeCell ref="G17:G18"/>
    <mergeCell ref="H17:H18"/>
    <mergeCell ref="I17:I18"/>
    <mergeCell ref="J17:J18"/>
    <mergeCell ref="K17:N17"/>
    <mergeCell ref="C24:E24"/>
    <mergeCell ref="C25:E25"/>
    <mergeCell ref="C26:E26"/>
    <mergeCell ref="A27:I27"/>
    <mergeCell ref="A28:I28"/>
    <mergeCell ref="C19:E19"/>
    <mergeCell ref="A20:P20"/>
    <mergeCell ref="C21:E21"/>
    <mergeCell ref="C22:E22"/>
    <mergeCell ref="C23:E23"/>
    <mergeCell ref="A34:I34"/>
    <mergeCell ref="A35:I35"/>
    <mergeCell ref="A36:I36"/>
    <mergeCell ref="A37:I37"/>
    <mergeCell ref="A38:I38"/>
    <mergeCell ref="A29:I29"/>
    <mergeCell ref="A30:I30"/>
    <mergeCell ref="A31:I31"/>
    <mergeCell ref="A32:I32"/>
    <mergeCell ref="A33:I33"/>
    <mergeCell ref="A44:I44"/>
    <mergeCell ref="A45:I45"/>
    <mergeCell ref="A46:I46"/>
    <mergeCell ref="A47:G47"/>
    <mergeCell ref="A48:G48"/>
    <mergeCell ref="A39:I39"/>
    <mergeCell ref="A40:I40"/>
    <mergeCell ref="A41:I41"/>
    <mergeCell ref="A42:I42"/>
    <mergeCell ref="A43:I43"/>
    <mergeCell ref="A54:I54"/>
    <mergeCell ref="A55:I55"/>
    <mergeCell ref="A56:I56"/>
    <mergeCell ref="A57:I57"/>
    <mergeCell ref="A58:I58"/>
    <mergeCell ref="A49:I49"/>
    <mergeCell ref="A50:I50"/>
    <mergeCell ref="A51:I51"/>
    <mergeCell ref="A52:I52"/>
    <mergeCell ref="A53:I53"/>
    <mergeCell ref="A69:G69"/>
    <mergeCell ref="A70:G70"/>
    <mergeCell ref="A59:I59"/>
    <mergeCell ref="A60:I60"/>
    <mergeCell ref="A61:I61"/>
    <mergeCell ref="A62:I62"/>
    <mergeCell ref="A63:I63"/>
    <mergeCell ref="A64:I64"/>
    <mergeCell ref="A65:I65"/>
    <mergeCell ref="A66:I66"/>
    <mergeCell ref="A67:I67"/>
    <mergeCell ref="A68:I68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Z74"/>
  <sheetViews>
    <sheetView topLeftCell="A40" workbookViewId="0">
      <selection activeCell="A2" sqref="A2:P2"/>
    </sheetView>
  </sheetViews>
  <sheetFormatPr defaultColWidth="9.140625" defaultRowHeight="11.25" customHeight="1" x14ac:dyDescent="0.2"/>
  <cols>
    <col min="1" max="1" width="9" style="82" customWidth="1"/>
    <col min="2" max="2" width="20.140625" style="82" customWidth="1"/>
    <col min="3" max="4" width="10.42578125" style="82" customWidth="1"/>
    <col min="5" max="5" width="13.28515625" style="82" customWidth="1"/>
    <col min="6" max="6" width="8.5703125" style="82" customWidth="1"/>
    <col min="7" max="7" width="9.42578125" style="82" customWidth="1"/>
    <col min="8" max="8" width="10.140625" style="82" customWidth="1"/>
    <col min="9" max="9" width="11.85546875" style="82" customWidth="1"/>
    <col min="10" max="10" width="12.140625" style="82" customWidth="1"/>
    <col min="11" max="14" width="10.7109375" style="82" customWidth="1"/>
    <col min="15" max="16" width="11" style="82" customWidth="1"/>
    <col min="17" max="19" width="8.7109375" style="82" customWidth="1"/>
    <col min="20" max="51" width="180.28515625" style="67" hidden="1" customWidth="1"/>
    <col min="52" max="56" width="52.140625" style="67" hidden="1" customWidth="1"/>
    <col min="57" max="68" width="130.28515625" style="67" hidden="1" customWidth="1"/>
    <col min="69" max="69" width="180.28515625" style="67" hidden="1" customWidth="1"/>
    <col min="70" max="70" width="34.140625" style="67" hidden="1" customWidth="1"/>
    <col min="71" max="73" width="103.28515625" style="67" hidden="1" customWidth="1"/>
    <col min="74" max="74" width="81.28515625" style="67" hidden="1" customWidth="1"/>
    <col min="75" max="77" width="103.28515625" style="67" hidden="1" customWidth="1"/>
    <col min="78" max="78" width="81.28515625" style="67" hidden="1" customWidth="1"/>
    <col min="79" max="16384" width="9.140625" style="82"/>
  </cols>
  <sheetData>
    <row r="1" spans="1:68" s="38" customFormat="1" ht="15" x14ac:dyDescent="0.25">
      <c r="A1" s="36"/>
      <c r="B1" s="36"/>
      <c r="C1" s="36"/>
      <c r="D1" s="36"/>
      <c r="E1" s="36"/>
      <c r="F1" s="36"/>
      <c r="G1" s="36"/>
      <c r="H1" s="36"/>
      <c r="I1" s="36"/>
      <c r="J1" s="37"/>
      <c r="K1" s="36"/>
      <c r="L1" s="36"/>
      <c r="M1" s="36"/>
      <c r="N1" s="36"/>
      <c r="O1" s="36"/>
      <c r="P1" s="36"/>
    </row>
    <row r="2" spans="1:68" s="38" customFormat="1" ht="35.25" customHeight="1" x14ac:dyDescent="0.25">
      <c r="A2" s="442" t="s">
        <v>740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  <c r="P2" s="442"/>
      <c r="T2" s="39" t="s">
        <v>516</v>
      </c>
      <c r="U2" s="39" t="s">
        <v>0</v>
      </c>
      <c r="V2" s="39" t="s">
        <v>0</v>
      </c>
      <c r="W2" s="39" t="s">
        <v>0</v>
      </c>
      <c r="X2" s="39" t="s">
        <v>0</v>
      </c>
      <c r="Y2" s="39" t="s">
        <v>0</v>
      </c>
      <c r="Z2" s="39" t="s">
        <v>0</v>
      </c>
      <c r="AA2" s="39" t="s">
        <v>0</v>
      </c>
      <c r="AB2" s="39" t="s">
        <v>0</v>
      </c>
      <c r="AC2" s="39" t="s">
        <v>0</v>
      </c>
      <c r="AD2" s="39" t="s">
        <v>0</v>
      </c>
      <c r="AE2" s="39" t="s">
        <v>0</v>
      </c>
      <c r="AF2" s="39" t="s">
        <v>0</v>
      </c>
      <c r="AG2" s="39" t="s">
        <v>0</v>
      </c>
      <c r="AH2" s="39" t="s">
        <v>0</v>
      </c>
      <c r="AI2" s="39" t="s">
        <v>0</v>
      </c>
    </row>
    <row r="3" spans="1:68" s="38" customFormat="1" ht="15" x14ac:dyDescent="0.25">
      <c r="A3" s="400" t="s">
        <v>1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</row>
    <row r="4" spans="1:68" s="38" customFormat="1" ht="15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68" s="38" customFormat="1" ht="28.5" customHeight="1" x14ac:dyDescent="0.25">
      <c r="A5" s="401" t="s">
        <v>535</v>
      </c>
      <c r="B5" s="401"/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401"/>
    </row>
    <row r="6" spans="1:68" s="38" customFormat="1" ht="21" customHeight="1" x14ac:dyDescent="0.25">
      <c r="A6" s="393" t="s">
        <v>101</v>
      </c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393"/>
      <c r="O6" s="393"/>
      <c r="P6" s="393"/>
    </row>
    <row r="7" spans="1:68" s="38" customFormat="1" ht="15" x14ac:dyDescent="0.25">
      <c r="A7" s="402" t="s">
        <v>748</v>
      </c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402"/>
      <c r="O7" s="402"/>
      <c r="P7" s="402"/>
      <c r="AJ7" s="39" t="s">
        <v>534</v>
      </c>
      <c r="AK7" s="39" t="s">
        <v>0</v>
      </c>
      <c r="AL7" s="39" t="s">
        <v>0</v>
      </c>
      <c r="AM7" s="39" t="s">
        <v>0</v>
      </c>
      <c r="AN7" s="39" t="s">
        <v>0</v>
      </c>
      <c r="AO7" s="39" t="s">
        <v>0</v>
      </c>
      <c r="AP7" s="39" t="s">
        <v>0</v>
      </c>
      <c r="AQ7" s="39" t="s">
        <v>0</v>
      </c>
      <c r="AR7" s="39" t="s">
        <v>0</v>
      </c>
      <c r="AS7" s="39" t="s">
        <v>0</v>
      </c>
      <c r="AT7" s="39" t="s">
        <v>0</v>
      </c>
      <c r="AU7" s="39" t="s">
        <v>0</v>
      </c>
      <c r="AV7" s="39" t="s">
        <v>0</v>
      </c>
      <c r="AW7" s="39" t="s">
        <v>0</v>
      </c>
      <c r="AX7" s="39" t="s">
        <v>0</v>
      </c>
      <c r="AY7" s="39" t="s">
        <v>0</v>
      </c>
    </row>
    <row r="8" spans="1:68" s="38" customFormat="1" ht="15.75" customHeight="1" x14ac:dyDescent="0.25">
      <c r="A8" s="393" t="s">
        <v>102</v>
      </c>
      <c r="B8" s="393"/>
      <c r="C8" s="393"/>
      <c r="D8" s="393"/>
      <c r="E8" s="393"/>
      <c r="F8" s="393"/>
      <c r="G8" s="393"/>
      <c r="H8" s="393"/>
      <c r="I8" s="393"/>
      <c r="J8" s="393"/>
      <c r="K8" s="393"/>
      <c r="L8" s="393"/>
      <c r="M8" s="393"/>
      <c r="N8" s="393"/>
      <c r="O8" s="393"/>
      <c r="P8" s="393"/>
    </row>
    <row r="9" spans="1:68" s="38" customFormat="1" ht="15" x14ac:dyDescent="0.25">
      <c r="A9" s="36"/>
      <c r="B9" s="41" t="s">
        <v>103</v>
      </c>
      <c r="C9" s="394"/>
      <c r="D9" s="394"/>
      <c r="E9" s="394"/>
      <c r="F9" s="394"/>
      <c r="G9" s="394"/>
      <c r="H9" s="42"/>
      <c r="I9" s="42"/>
      <c r="J9" s="42"/>
      <c r="K9" s="42"/>
      <c r="L9" s="42"/>
      <c r="M9" s="42"/>
      <c r="N9" s="42"/>
      <c r="O9" s="36"/>
      <c r="P9" s="36"/>
      <c r="AZ9" s="43" t="s">
        <v>0</v>
      </c>
      <c r="BA9" s="43" t="s">
        <v>0</v>
      </c>
      <c r="BB9" s="43" t="s">
        <v>0</v>
      </c>
      <c r="BC9" s="43" t="s">
        <v>0</v>
      </c>
      <c r="BD9" s="43" t="s">
        <v>0</v>
      </c>
    </row>
    <row r="10" spans="1:68" s="38" customFormat="1" ht="12.75" customHeight="1" x14ac:dyDescent="0.25">
      <c r="B10" s="44" t="s">
        <v>104</v>
      </c>
      <c r="C10" s="44"/>
      <c r="D10" s="45"/>
      <c r="E10" s="46">
        <v>1105058</v>
      </c>
      <c r="F10" s="47" t="s">
        <v>105</v>
      </c>
      <c r="H10" s="44"/>
      <c r="I10" s="44"/>
      <c r="J10" s="44"/>
      <c r="K10" s="44"/>
      <c r="L10" s="44"/>
      <c r="M10" s="48"/>
      <c r="N10" s="44"/>
    </row>
    <row r="11" spans="1:68" s="38" customFormat="1" ht="12.75" customHeight="1" x14ac:dyDescent="0.25">
      <c r="B11" s="44" t="s">
        <v>106</v>
      </c>
      <c r="D11" s="45"/>
      <c r="E11" s="46">
        <v>1105058</v>
      </c>
      <c r="F11" s="47" t="s">
        <v>105</v>
      </c>
      <c r="H11" s="44"/>
      <c r="I11" s="44"/>
      <c r="J11" s="44"/>
      <c r="K11" s="44"/>
      <c r="L11" s="44"/>
      <c r="M11" s="48"/>
      <c r="N11" s="44"/>
    </row>
    <row r="12" spans="1:68" s="38" customFormat="1" ht="12.75" customHeight="1" x14ac:dyDescent="0.25">
      <c r="B12" s="44" t="s">
        <v>108</v>
      </c>
      <c r="C12" s="44"/>
      <c r="D12" s="45"/>
      <c r="E12" s="46">
        <v>189501</v>
      </c>
      <c r="F12" s="47" t="s">
        <v>105</v>
      </c>
      <c r="H12" s="44"/>
      <c r="J12" s="44"/>
      <c r="K12" s="44"/>
      <c r="L12" s="44"/>
      <c r="M12" s="37"/>
      <c r="N12" s="49"/>
    </row>
    <row r="13" spans="1:68" s="38" customFormat="1" ht="12.75" customHeight="1" x14ac:dyDescent="0.25">
      <c r="B13" s="44" t="s">
        <v>109</v>
      </c>
      <c r="C13" s="44"/>
      <c r="D13" s="50"/>
      <c r="E13" s="46">
        <v>213.63</v>
      </c>
      <c r="F13" s="47" t="s">
        <v>110</v>
      </c>
      <c r="H13" s="44"/>
      <c r="J13" s="44"/>
      <c r="K13" s="44"/>
      <c r="L13" s="44"/>
      <c r="M13" s="51"/>
      <c r="N13" s="47"/>
    </row>
    <row r="14" spans="1:68" s="38" customFormat="1" ht="15" x14ac:dyDescent="0.25">
      <c r="A14" s="36"/>
      <c r="B14" s="41" t="s">
        <v>111</v>
      </c>
      <c r="C14" s="41"/>
      <c r="D14" s="36"/>
      <c r="E14" s="349" t="s">
        <v>742</v>
      </c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BE14" s="43" t="s">
        <v>302</v>
      </c>
      <c r="BF14" s="43" t="s">
        <v>0</v>
      </c>
      <c r="BG14" s="43" t="s">
        <v>0</v>
      </c>
      <c r="BH14" s="43" t="s">
        <v>0</v>
      </c>
      <c r="BI14" s="43" t="s">
        <v>0</v>
      </c>
      <c r="BJ14" s="43" t="s">
        <v>0</v>
      </c>
      <c r="BK14" s="43" t="s">
        <v>0</v>
      </c>
      <c r="BL14" s="43" t="s">
        <v>0</v>
      </c>
      <c r="BM14" s="43" t="s">
        <v>0</v>
      </c>
      <c r="BN14" s="43" t="s">
        <v>0</v>
      </c>
      <c r="BO14" s="43" t="s">
        <v>0</v>
      </c>
      <c r="BP14" s="43" t="s">
        <v>0</v>
      </c>
    </row>
    <row r="15" spans="1:68" s="38" customFormat="1" ht="12.75" customHeight="1" x14ac:dyDescent="0.25">
      <c r="A15" s="41"/>
      <c r="B15" s="41"/>
      <c r="C15" s="36"/>
      <c r="D15" s="41"/>
      <c r="E15" s="52"/>
      <c r="F15" s="53"/>
      <c r="G15" s="54"/>
      <c r="H15" s="54"/>
      <c r="I15" s="41"/>
      <c r="J15" s="41"/>
      <c r="K15" s="41"/>
      <c r="L15" s="55"/>
      <c r="M15" s="41"/>
      <c r="N15" s="36"/>
      <c r="O15" s="36"/>
      <c r="P15" s="36"/>
    </row>
    <row r="16" spans="1:68" s="38" customFormat="1" ht="36" customHeight="1" x14ac:dyDescent="0.25">
      <c r="A16" s="395" t="s">
        <v>2</v>
      </c>
      <c r="B16" s="395" t="s">
        <v>3</v>
      </c>
      <c r="C16" s="395" t="s">
        <v>113</v>
      </c>
      <c r="D16" s="395"/>
      <c r="E16" s="395"/>
      <c r="F16" s="395" t="s">
        <v>114</v>
      </c>
      <c r="G16" s="396" t="s">
        <v>115</v>
      </c>
      <c r="H16" s="397"/>
      <c r="I16" s="395" t="s">
        <v>116</v>
      </c>
      <c r="J16" s="395"/>
      <c r="K16" s="395"/>
      <c r="L16" s="395"/>
      <c r="M16" s="395"/>
      <c r="N16" s="395"/>
      <c r="O16" s="395" t="s">
        <v>117</v>
      </c>
      <c r="P16" s="395" t="s">
        <v>118</v>
      </c>
    </row>
    <row r="17" spans="1:72" s="38" customFormat="1" ht="36.75" customHeight="1" x14ac:dyDescent="0.25">
      <c r="A17" s="395"/>
      <c r="B17" s="395"/>
      <c r="C17" s="395"/>
      <c r="D17" s="395"/>
      <c r="E17" s="395"/>
      <c r="F17" s="395"/>
      <c r="G17" s="398" t="s">
        <v>119</v>
      </c>
      <c r="H17" s="398" t="s">
        <v>4</v>
      </c>
      <c r="I17" s="395" t="s">
        <v>119</v>
      </c>
      <c r="J17" s="395" t="s">
        <v>120</v>
      </c>
      <c r="K17" s="388" t="s">
        <v>121</v>
      </c>
      <c r="L17" s="388"/>
      <c r="M17" s="388"/>
      <c r="N17" s="388"/>
      <c r="O17" s="395"/>
      <c r="P17" s="395"/>
    </row>
    <row r="18" spans="1:72" s="38" customFormat="1" ht="15" x14ac:dyDescent="0.25">
      <c r="A18" s="395"/>
      <c r="B18" s="395"/>
      <c r="C18" s="395"/>
      <c r="D18" s="395"/>
      <c r="E18" s="395"/>
      <c r="F18" s="395"/>
      <c r="G18" s="399"/>
      <c r="H18" s="399"/>
      <c r="I18" s="395"/>
      <c r="J18" s="395"/>
      <c r="K18" s="57" t="s">
        <v>122</v>
      </c>
      <c r="L18" s="57" t="s">
        <v>123</v>
      </c>
      <c r="M18" s="57" t="s">
        <v>124</v>
      </c>
      <c r="N18" s="57" t="s">
        <v>125</v>
      </c>
      <c r="O18" s="395"/>
      <c r="P18" s="395"/>
    </row>
    <row r="19" spans="1:72" s="38" customFormat="1" ht="15" x14ac:dyDescent="0.25">
      <c r="A19" s="56">
        <v>1</v>
      </c>
      <c r="B19" s="56">
        <v>2</v>
      </c>
      <c r="C19" s="388">
        <v>3</v>
      </c>
      <c r="D19" s="388"/>
      <c r="E19" s="388"/>
      <c r="F19" s="56">
        <v>4</v>
      </c>
      <c r="G19" s="56">
        <v>5</v>
      </c>
      <c r="H19" s="56">
        <v>6</v>
      </c>
      <c r="I19" s="56">
        <v>7</v>
      </c>
      <c r="J19" s="56">
        <v>8</v>
      </c>
      <c r="K19" s="56">
        <v>9</v>
      </c>
      <c r="L19" s="56">
        <v>10</v>
      </c>
      <c r="M19" s="56">
        <v>11</v>
      </c>
      <c r="N19" s="56">
        <v>12</v>
      </c>
      <c r="O19" s="56">
        <v>13</v>
      </c>
      <c r="P19" s="56">
        <v>14</v>
      </c>
    </row>
    <row r="20" spans="1:72" s="38" customFormat="1" ht="15" x14ac:dyDescent="0.25">
      <c r="A20" s="389" t="s">
        <v>126</v>
      </c>
      <c r="B20" s="389"/>
      <c r="C20" s="389"/>
      <c r="D20" s="389"/>
      <c r="E20" s="389"/>
      <c r="F20" s="389"/>
      <c r="G20" s="389"/>
      <c r="H20" s="389"/>
      <c r="I20" s="389"/>
      <c r="J20" s="389"/>
      <c r="K20" s="389"/>
      <c r="L20" s="389"/>
      <c r="M20" s="389"/>
      <c r="N20" s="389"/>
      <c r="O20" s="389"/>
      <c r="P20" s="389"/>
      <c r="BQ20" s="58" t="s">
        <v>126</v>
      </c>
    </row>
    <row r="21" spans="1:72" s="38" customFormat="1" ht="23.25" x14ac:dyDescent="0.25">
      <c r="A21" s="59" t="s">
        <v>5</v>
      </c>
      <c r="B21" s="60" t="s">
        <v>533</v>
      </c>
      <c r="C21" s="390" t="s">
        <v>532</v>
      </c>
      <c r="D21" s="391"/>
      <c r="E21" s="392"/>
      <c r="F21" s="59" t="s">
        <v>452</v>
      </c>
      <c r="G21" s="61"/>
      <c r="H21" s="69">
        <v>3.4470000000000001</v>
      </c>
      <c r="I21" s="62">
        <v>2873.69</v>
      </c>
      <c r="J21" s="62">
        <v>15066</v>
      </c>
      <c r="K21" s="63"/>
      <c r="L21" s="62">
        <v>9905</v>
      </c>
      <c r="M21" s="62">
        <v>5161</v>
      </c>
      <c r="N21" s="63"/>
      <c r="O21" s="65">
        <v>0</v>
      </c>
      <c r="P21" s="64">
        <v>4.62</v>
      </c>
      <c r="BQ21" s="58"/>
      <c r="BR21" s="67" t="s">
        <v>532</v>
      </c>
    </row>
    <row r="22" spans="1:72" s="38" customFormat="1" ht="34.5" x14ac:dyDescent="0.25">
      <c r="A22" s="59" t="s">
        <v>6</v>
      </c>
      <c r="B22" s="60" t="s">
        <v>531</v>
      </c>
      <c r="C22" s="390" t="s">
        <v>530</v>
      </c>
      <c r="D22" s="391"/>
      <c r="E22" s="392"/>
      <c r="F22" s="59" t="s">
        <v>135</v>
      </c>
      <c r="G22" s="61"/>
      <c r="H22" s="68">
        <v>0.75</v>
      </c>
      <c r="I22" s="62">
        <v>248236.78</v>
      </c>
      <c r="J22" s="62">
        <v>202219</v>
      </c>
      <c r="K22" s="62">
        <v>19745</v>
      </c>
      <c r="L22" s="62">
        <v>36384</v>
      </c>
      <c r="M22" s="62">
        <v>16042</v>
      </c>
      <c r="N22" s="62">
        <v>130048</v>
      </c>
      <c r="O22" s="64">
        <v>26.73</v>
      </c>
      <c r="P22" s="64">
        <v>16.86</v>
      </c>
      <c r="BQ22" s="58"/>
      <c r="BR22" s="67" t="s">
        <v>530</v>
      </c>
    </row>
    <row r="23" spans="1:72" s="38" customFormat="1" ht="23.25" x14ac:dyDescent="0.25">
      <c r="A23" s="59" t="s">
        <v>7</v>
      </c>
      <c r="B23" s="60" t="s">
        <v>529</v>
      </c>
      <c r="C23" s="390" t="s">
        <v>528</v>
      </c>
      <c r="D23" s="391"/>
      <c r="E23" s="392"/>
      <c r="F23" s="59" t="s">
        <v>140</v>
      </c>
      <c r="G23" s="61"/>
      <c r="H23" s="70">
        <v>5.6</v>
      </c>
      <c r="I23" s="62">
        <v>79613.41</v>
      </c>
      <c r="J23" s="62">
        <v>447472</v>
      </c>
      <c r="K23" s="62">
        <v>128366</v>
      </c>
      <c r="L23" s="62">
        <v>2202</v>
      </c>
      <c r="M23" s="62">
        <v>1636</v>
      </c>
      <c r="N23" s="62">
        <v>315268</v>
      </c>
      <c r="O23" s="64">
        <v>167.44</v>
      </c>
      <c r="P23" s="64">
        <v>1.74</v>
      </c>
      <c r="BQ23" s="58"/>
      <c r="BR23" s="67" t="s">
        <v>528</v>
      </c>
    </row>
    <row r="24" spans="1:72" s="38" customFormat="1" ht="23.25" x14ac:dyDescent="0.25">
      <c r="A24" s="59" t="s">
        <v>8</v>
      </c>
      <c r="B24" s="60" t="s">
        <v>527</v>
      </c>
      <c r="C24" s="390" t="s">
        <v>526</v>
      </c>
      <c r="D24" s="391"/>
      <c r="E24" s="392"/>
      <c r="F24" s="59" t="s">
        <v>143</v>
      </c>
      <c r="G24" s="61"/>
      <c r="H24" s="68">
        <v>1.98</v>
      </c>
      <c r="I24" s="62">
        <v>29755.24</v>
      </c>
      <c r="J24" s="62">
        <v>62623</v>
      </c>
      <c r="K24" s="62">
        <v>13208</v>
      </c>
      <c r="L24" s="64">
        <v>655</v>
      </c>
      <c r="M24" s="62">
        <v>3706</v>
      </c>
      <c r="N24" s="62">
        <v>45054</v>
      </c>
      <c r="O24" s="64">
        <v>17.88</v>
      </c>
      <c r="P24" s="64">
        <v>4.46</v>
      </c>
      <c r="BQ24" s="58"/>
      <c r="BR24" s="67" t="s">
        <v>526</v>
      </c>
    </row>
    <row r="25" spans="1:72" s="38" customFormat="1" ht="23.25" x14ac:dyDescent="0.25">
      <c r="A25" s="59" t="s">
        <v>9</v>
      </c>
      <c r="B25" s="60" t="s">
        <v>525</v>
      </c>
      <c r="C25" s="390" t="s">
        <v>524</v>
      </c>
      <c r="D25" s="391"/>
      <c r="E25" s="392"/>
      <c r="F25" s="59" t="s">
        <v>522</v>
      </c>
      <c r="G25" s="61"/>
      <c r="H25" s="70">
        <v>0.1</v>
      </c>
      <c r="I25" s="62">
        <v>477914.72</v>
      </c>
      <c r="J25" s="62">
        <v>48249</v>
      </c>
      <c r="K25" s="64">
        <v>901</v>
      </c>
      <c r="L25" s="64">
        <v>713</v>
      </c>
      <c r="M25" s="64">
        <v>458</v>
      </c>
      <c r="N25" s="62">
        <v>46177</v>
      </c>
      <c r="O25" s="64">
        <v>1.25</v>
      </c>
      <c r="P25" s="64">
        <v>0.53</v>
      </c>
      <c r="BQ25" s="58"/>
      <c r="BR25" s="67" t="s">
        <v>524</v>
      </c>
    </row>
    <row r="26" spans="1:72" s="38" customFormat="1" ht="23.25" x14ac:dyDescent="0.25">
      <c r="A26" s="59" t="s">
        <v>10</v>
      </c>
      <c r="B26" s="60" t="s">
        <v>523</v>
      </c>
      <c r="C26" s="390" t="s">
        <v>521</v>
      </c>
      <c r="D26" s="391"/>
      <c r="E26" s="392"/>
      <c r="F26" s="59" t="s">
        <v>522</v>
      </c>
      <c r="G26" s="61"/>
      <c r="H26" s="70">
        <v>0.1</v>
      </c>
      <c r="I26" s="62">
        <v>350654.26</v>
      </c>
      <c r="J26" s="62">
        <v>35098</v>
      </c>
      <c r="K26" s="64">
        <v>245</v>
      </c>
      <c r="L26" s="64">
        <v>10</v>
      </c>
      <c r="M26" s="64">
        <v>33</v>
      </c>
      <c r="N26" s="62">
        <v>34810</v>
      </c>
      <c r="O26" s="64">
        <v>0.33</v>
      </c>
      <c r="P26" s="64">
        <v>0.04</v>
      </c>
      <c r="BQ26" s="58"/>
      <c r="BR26" s="67" t="s">
        <v>521</v>
      </c>
    </row>
    <row r="27" spans="1:72" s="38" customFormat="1" ht="15" x14ac:dyDescent="0.25">
      <c r="A27" s="385" t="s">
        <v>520</v>
      </c>
      <c r="B27" s="386"/>
      <c r="C27" s="386"/>
      <c r="D27" s="386"/>
      <c r="E27" s="386"/>
      <c r="F27" s="386"/>
      <c r="G27" s="386"/>
      <c r="H27" s="386"/>
      <c r="I27" s="387"/>
      <c r="J27" s="72"/>
      <c r="K27" s="72"/>
      <c r="L27" s="72"/>
      <c r="M27" s="72"/>
      <c r="N27" s="72"/>
      <c r="O27" s="72"/>
      <c r="P27" s="72"/>
      <c r="BQ27" s="58"/>
      <c r="BS27" s="73" t="s">
        <v>520</v>
      </c>
    </row>
    <row r="28" spans="1:72" s="38" customFormat="1" ht="15" x14ac:dyDescent="0.25">
      <c r="A28" s="382" t="s">
        <v>248</v>
      </c>
      <c r="B28" s="383"/>
      <c r="C28" s="383"/>
      <c r="D28" s="383"/>
      <c r="E28" s="383"/>
      <c r="F28" s="383"/>
      <c r="G28" s="383"/>
      <c r="H28" s="383"/>
      <c r="I28" s="384"/>
      <c r="J28" s="74">
        <v>810727</v>
      </c>
      <c r="K28" s="75"/>
      <c r="L28" s="75"/>
      <c r="M28" s="75"/>
      <c r="N28" s="75"/>
      <c r="O28" s="75"/>
      <c r="P28" s="75"/>
      <c r="BQ28" s="58"/>
      <c r="BS28" s="73"/>
      <c r="BT28" s="67" t="s">
        <v>248</v>
      </c>
    </row>
    <row r="29" spans="1:72" s="38" customFormat="1" ht="15" x14ac:dyDescent="0.25">
      <c r="A29" s="382" t="s">
        <v>249</v>
      </c>
      <c r="B29" s="383"/>
      <c r="C29" s="383"/>
      <c r="D29" s="383"/>
      <c r="E29" s="383"/>
      <c r="F29" s="383"/>
      <c r="G29" s="383"/>
      <c r="H29" s="383"/>
      <c r="I29" s="384"/>
      <c r="J29" s="75"/>
      <c r="K29" s="75"/>
      <c r="L29" s="75"/>
      <c r="M29" s="75"/>
      <c r="N29" s="75"/>
      <c r="O29" s="75"/>
      <c r="P29" s="75"/>
      <c r="BQ29" s="58"/>
      <c r="BS29" s="73"/>
      <c r="BT29" s="67" t="s">
        <v>249</v>
      </c>
    </row>
    <row r="30" spans="1:72" s="38" customFormat="1" ht="15" x14ac:dyDescent="0.25">
      <c r="A30" s="382" t="s">
        <v>250</v>
      </c>
      <c r="B30" s="383"/>
      <c r="C30" s="383"/>
      <c r="D30" s="383"/>
      <c r="E30" s="383"/>
      <c r="F30" s="383"/>
      <c r="G30" s="383"/>
      <c r="H30" s="383"/>
      <c r="I30" s="384"/>
      <c r="J30" s="74">
        <v>162465</v>
      </c>
      <c r="K30" s="75"/>
      <c r="L30" s="75"/>
      <c r="M30" s="75"/>
      <c r="N30" s="75"/>
      <c r="O30" s="75"/>
      <c r="P30" s="75"/>
      <c r="BQ30" s="58"/>
      <c r="BS30" s="73"/>
      <c r="BT30" s="67" t="s">
        <v>250</v>
      </c>
    </row>
    <row r="31" spans="1:72" s="38" customFormat="1" ht="15" x14ac:dyDescent="0.25">
      <c r="A31" s="382" t="s">
        <v>251</v>
      </c>
      <c r="B31" s="383"/>
      <c r="C31" s="383"/>
      <c r="D31" s="383"/>
      <c r="E31" s="383"/>
      <c r="F31" s="383"/>
      <c r="G31" s="383"/>
      <c r="H31" s="383"/>
      <c r="I31" s="384"/>
      <c r="J31" s="74">
        <v>49869</v>
      </c>
      <c r="K31" s="75"/>
      <c r="L31" s="75"/>
      <c r="M31" s="75"/>
      <c r="N31" s="75"/>
      <c r="O31" s="75"/>
      <c r="P31" s="75"/>
      <c r="BQ31" s="58"/>
      <c r="BS31" s="73"/>
      <c r="BT31" s="67" t="s">
        <v>251</v>
      </c>
    </row>
    <row r="32" spans="1:72" s="38" customFormat="1" ht="15" x14ac:dyDescent="0.25">
      <c r="A32" s="382" t="s">
        <v>252</v>
      </c>
      <c r="B32" s="383"/>
      <c r="C32" s="383"/>
      <c r="D32" s="383"/>
      <c r="E32" s="383"/>
      <c r="F32" s="383"/>
      <c r="G32" s="383"/>
      <c r="H32" s="383"/>
      <c r="I32" s="384"/>
      <c r="J32" s="74">
        <v>27036</v>
      </c>
      <c r="K32" s="75"/>
      <c r="L32" s="75"/>
      <c r="M32" s="75"/>
      <c r="N32" s="75"/>
      <c r="O32" s="75"/>
      <c r="P32" s="75"/>
      <c r="BQ32" s="58"/>
      <c r="BS32" s="73"/>
      <c r="BT32" s="67" t="s">
        <v>252</v>
      </c>
    </row>
    <row r="33" spans="1:74" s="38" customFormat="1" ht="15" x14ac:dyDescent="0.25">
      <c r="A33" s="382" t="s">
        <v>253</v>
      </c>
      <c r="B33" s="383"/>
      <c r="C33" s="383"/>
      <c r="D33" s="383"/>
      <c r="E33" s="383"/>
      <c r="F33" s="383"/>
      <c r="G33" s="383"/>
      <c r="H33" s="383"/>
      <c r="I33" s="384"/>
      <c r="J33" s="74">
        <v>571357</v>
      </c>
      <c r="K33" s="75"/>
      <c r="L33" s="75"/>
      <c r="M33" s="75"/>
      <c r="N33" s="75"/>
      <c r="O33" s="75"/>
      <c r="P33" s="75"/>
      <c r="BQ33" s="58"/>
      <c r="BS33" s="73"/>
      <c r="BT33" s="67" t="s">
        <v>253</v>
      </c>
    </row>
    <row r="34" spans="1:74" s="38" customFormat="1" ht="15" x14ac:dyDescent="0.25">
      <c r="A34" s="382" t="s">
        <v>254</v>
      </c>
      <c r="B34" s="383"/>
      <c r="C34" s="383"/>
      <c r="D34" s="383"/>
      <c r="E34" s="383"/>
      <c r="F34" s="383"/>
      <c r="G34" s="383"/>
      <c r="H34" s="383"/>
      <c r="I34" s="384"/>
      <c r="J34" s="74">
        <v>1105058</v>
      </c>
      <c r="K34" s="75"/>
      <c r="L34" s="75"/>
      <c r="M34" s="75"/>
      <c r="N34" s="75"/>
      <c r="O34" s="75"/>
      <c r="P34" s="75"/>
      <c r="BQ34" s="58"/>
      <c r="BS34" s="73"/>
      <c r="BT34" s="67" t="s">
        <v>254</v>
      </c>
    </row>
    <row r="35" spans="1:74" s="38" customFormat="1" ht="15" x14ac:dyDescent="0.25">
      <c r="A35" s="382" t="s">
        <v>249</v>
      </c>
      <c r="B35" s="383"/>
      <c r="C35" s="383"/>
      <c r="D35" s="383"/>
      <c r="E35" s="383"/>
      <c r="F35" s="383"/>
      <c r="G35" s="383"/>
      <c r="H35" s="383"/>
      <c r="I35" s="384"/>
      <c r="J35" s="75"/>
      <c r="K35" s="75"/>
      <c r="L35" s="75"/>
      <c r="M35" s="75"/>
      <c r="N35" s="75"/>
      <c r="O35" s="75"/>
      <c r="P35" s="75"/>
      <c r="BQ35" s="58"/>
      <c r="BS35" s="73"/>
      <c r="BT35" s="67" t="s">
        <v>249</v>
      </c>
    </row>
    <row r="36" spans="1:74" s="38" customFormat="1" ht="15" x14ac:dyDescent="0.25">
      <c r="A36" s="382" t="s">
        <v>255</v>
      </c>
      <c r="B36" s="383"/>
      <c r="C36" s="383"/>
      <c r="D36" s="383"/>
      <c r="E36" s="383"/>
      <c r="F36" s="383"/>
      <c r="G36" s="383"/>
      <c r="H36" s="383"/>
      <c r="I36" s="384"/>
      <c r="J36" s="74">
        <v>162465</v>
      </c>
      <c r="K36" s="75"/>
      <c r="L36" s="75"/>
      <c r="M36" s="75"/>
      <c r="N36" s="75"/>
      <c r="O36" s="75"/>
      <c r="P36" s="75"/>
      <c r="BQ36" s="58"/>
      <c r="BS36" s="73"/>
      <c r="BT36" s="67" t="s">
        <v>255</v>
      </c>
    </row>
    <row r="37" spans="1:74" s="38" customFormat="1" ht="15" x14ac:dyDescent="0.25">
      <c r="A37" s="382" t="s">
        <v>256</v>
      </c>
      <c r="B37" s="383"/>
      <c r="C37" s="383"/>
      <c r="D37" s="383"/>
      <c r="E37" s="383"/>
      <c r="F37" s="383"/>
      <c r="G37" s="383"/>
      <c r="H37" s="383"/>
      <c r="I37" s="384"/>
      <c r="J37" s="74">
        <v>49869</v>
      </c>
      <c r="K37" s="75"/>
      <c r="L37" s="75"/>
      <c r="M37" s="75"/>
      <c r="N37" s="75"/>
      <c r="O37" s="75"/>
      <c r="P37" s="75"/>
      <c r="BQ37" s="58"/>
      <c r="BS37" s="73"/>
      <c r="BT37" s="67" t="s">
        <v>256</v>
      </c>
    </row>
    <row r="38" spans="1:74" s="38" customFormat="1" ht="15" x14ac:dyDescent="0.25">
      <c r="A38" s="382" t="s">
        <v>257</v>
      </c>
      <c r="B38" s="383"/>
      <c r="C38" s="383"/>
      <c r="D38" s="383"/>
      <c r="E38" s="383"/>
      <c r="F38" s="383"/>
      <c r="G38" s="383"/>
      <c r="H38" s="383"/>
      <c r="I38" s="384"/>
      <c r="J38" s="74">
        <v>27036</v>
      </c>
      <c r="K38" s="75"/>
      <c r="L38" s="75"/>
      <c r="M38" s="75"/>
      <c r="N38" s="75"/>
      <c r="O38" s="75"/>
      <c r="P38" s="75"/>
      <c r="BQ38" s="58"/>
      <c r="BS38" s="73"/>
      <c r="BT38" s="67" t="s">
        <v>257</v>
      </c>
    </row>
    <row r="39" spans="1:74" s="38" customFormat="1" ht="15" x14ac:dyDescent="0.25">
      <c r="A39" s="382" t="s">
        <v>258</v>
      </c>
      <c r="B39" s="383"/>
      <c r="C39" s="383"/>
      <c r="D39" s="383"/>
      <c r="E39" s="383"/>
      <c r="F39" s="383"/>
      <c r="G39" s="383"/>
      <c r="H39" s="383"/>
      <c r="I39" s="384"/>
      <c r="J39" s="74">
        <v>571357</v>
      </c>
      <c r="K39" s="75"/>
      <c r="L39" s="75"/>
      <c r="M39" s="75"/>
      <c r="N39" s="75"/>
      <c r="O39" s="75"/>
      <c r="P39" s="75"/>
      <c r="BQ39" s="58"/>
      <c r="BS39" s="73"/>
      <c r="BT39" s="67" t="s">
        <v>258</v>
      </c>
    </row>
    <row r="40" spans="1:74" s="38" customFormat="1" ht="15" x14ac:dyDescent="0.25">
      <c r="A40" s="382" t="s">
        <v>259</v>
      </c>
      <c r="B40" s="383"/>
      <c r="C40" s="383"/>
      <c r="D40" s="383"/>
      <c r="E40" s="383"/>
      <c r="F40" s="383"/>
      <c r="G40" s="383"/>
      <c r="H40" s="383"/>
      <c r="I40" s="384"/>
      <c r="J40" s="74">
        <v>177924</v>
      </c>
      <c r="K40" s="75"/>
      <c r="L40" s="75"/>
      <c r="M40" s="75"/>
      <c r="N40" s="75"/>
      <c r="O40" s="75"/>
      <c r="P40" s="75"/>
      <c r="BQ40" s="58"/>
      <c r="BS40" s="73"/>
      <c r="BT40" s="67" t="s">
        <v>259</v>
      </c>
    </row>
    <row r="41" spans="1:74" s="38" customFormat="1" ht="15" x14ac:dyDescent="0.25">
      <c r="A41" s="382" t="s">
        <v>260</v>
      </c>
      <c r="B41" s="383"/>
      <c r="C41" s="383"/>
      <c r="D41" s="383"/>
      <c r="E41" s="383"/>
      <c r="F41" s="383"/>
      <c r="G41" s="383"/>
      <c r="H41" s="383"/>
      <c r="I41" s="384"/>
      <c r="J41" s="74">
        <v>116407</v>
      </c>
      <c r="K41" s="75"/>
      <c r="L41" s="75"/>
      <c r="M41" s="75"/>
      <c r="N41" s="75"/>
      <c r="O41" s="75"/>
      <c r="P41" s="75"/>
      <c r="BQ41" s="58"/>
      <c r="BS41" s="73"/>
      <c r="BT41" s="67" t="s">
        <v>260</v>
      </c>
    </row>
    <row r="42" spans="1:74" s="38" customFormat="1" ht="15" x14ac:dyDescent="0.25">
      <c r="A42" s="382" t="s">
        <v>263</v>
      </c>
      <c r="B42" s="383"/>
      <c r="C42" s="383"/>
      <c r="D42" s="383"/>
      <c r="E42" s="383"/>
      <c r="F42" s="383"/>
      <c r="G42" s="383"/>
      <c r="H42" s="383"/>
      <c r="I42" s="384"/>
      <c r="J42" s="74">
        <v>189501</v>
      </c>
      <c r="K42" s="75"/>
      <c r="L42" s="75"/>
      <c r="M42" s="75"/>
      <c r="N42" s="75"/>
      <c r="O42" s="75"/>
      <c r="P42" s="75"/>
      <c r="BQ42" s="58"/>
      <c r="BS42" s="73"/>
      <c r="BT42" s="67" t="s">
        <v>263</v>
      </c>
    </row>
    <row r="43" spans="1:74" s="38" customFormat="1" ht="15" x14ac:dyDescent="0.25">
      <c r="A43" s="382" t="s">
        <v>264</v>
      </c>
      <c r="B43" s="383"/>
      <c r="C43" s="383"/>
      <c r="D43" s="383"/>
      <c r="E43" s="383"/>
      <c r="F43" s="383"/>
      <c r="G43" s="383"/>
      <c r="H43" s="383"/>
      <c r="I43" s="384"/>
      <c r="J43" s="74">
        <v>177924</v>
      </c>
      <c r="K43" s="75"/>
      <c r="L43" s="75"/>
      <c r="M43" s="75"/>
      <c r="N43" s="75"/>
      <c r="O43" s="75"/>
      <c r="P43" s="75"/>
      <c r="BQ43" s="58"/>
      <c r="BS43" s="73"/>
      <c r="BT43" s="67" t="s">
        <v>264</v>
      </c>
    </row>
    <row r="44" spans="1:74" s="38" customFormat="1" ht="15" x14ac:dyDescent="0.25">
      <c r="A44" s="382" t="s">
        <v>265</v>
      </c>
      <c r="B44" s="383"/>
      <c r="C44" s="383"/>
      <c r="D44" s="383"/>
      <c r="E44" s="383"/>
      <c r="F44" s="383"/>
      <c r="G44" s="383"/>
      <c r="H44" s="383"/>
      <c r="I44" s="384"/>
      <c r="J44" s="74">
        <v>116407</v>
      </c>
      <c r="K44" s="75"/>
      <c r="L44" s="75"/>
      <c r="M44" s="75"/>
      <c r="N44" s="75"/>
      <c r="O44" s="75"/>
      <c r="P44" s="75"/>
      <c r="BQ44" s="58"/>
      <c r="BS44" s="73"/>
      <c r="BT44" s="67" t="s">
        <v>265</v>
      </c>
    </row>
    <row r="45" spans="1:74" s="38" customFormat="1" ht="15" x14ac:dyDescent="0.25">
      <c r="A45" s="385" t="s">
        <v>519</v>
      </c>
      <c r="B45" s="386"/>
      <c r="C45" s="386"/>
      <c r="D45" s="386"/>
      <c r="E45" s="386"/>
      <c r="F45" s="386"/>
      <c r="G45" s="386"/>
      <c r="H45" s="386"/>
      <c r="I45" s="387"/>
      <c r="J45" s="76">
        <v>1105058</v>
      </c>
      <c r="K45" s="72"/>
      <c r="L45" s="72"/>
      <c r="M45" s="72"/>
      <c r="N45" s="72"/>
      <c r="O45" s="130">
        <v>213.63140000000001</v>
      </c>
      <c r="P45" s="131">
        <v>28.243980000000001</v>
      </c>
      <c r="BQ45" s="58"/>
      <c r="BS45" s="73"/>
      <c r="BU45" s="73" t="s">
        <v>519</v>
      </c>
    </row>
    <row r="46" spans="1:74" s="38" customFormat="1" ht="15" x14ac:dyDescent="0.25">
      <c r="A46" s="382" t="s">
        <v>267</v>
      </c>
      <c r="B46" s="383"/>
      <c r="C46" s="383"/>
      <c r="D46" s="383"/>
      <c r="E46" s="383"/>
      <c r="F46" s="383"/>
      <c r="G46" s="383"/>
      <c r="H46" s="383"/>
      <c r="I46" s="384"/>
      <c r="J46" s="75"/>
      <c r="K46" s="75"/>
      <c r="L46" s="75"/>
      <c r="M46" s="75"/>
      <c r="N46" s="75"/>
      <c r="O46" s="75"/>
      <c r="P46" s="75"/>
      <c r="BQ46" s="58"/>
      <c r="BS46" s="73"/>
      <c r="BT46" s="67" t="s">
        <v>267</v>
      </c>
      <c r="BU46" s="73"/>
    </row>
    <row r="47" spans="1:74" s="38" customFormat="1" ht="15" x14ac:dyDescent="0.25">
      <c r="A47" s="382" t="s">
        <v>268</v>
      </c>
      <c r="B47" s="383"/>
      <c r="C47" s="383"/>
      <c r="D47" s="383"/>
      <c r="E47" s="383"/>
      <c r="F47" s="383"/>
      <c r="G47" s="383"/>
      <c r="H47" s="77" t="s">
        <v>518</v>
      </c>
      <c r="I47" s="78"/>
      <c r="J47" s="72"/>
      <c r="K47" s="72"/>
      <c r="L47" s="72"/>
      <c r="M47" s="72"/>
      <c r="N47" s="72"/>
      <c r="O47" s="72"/>
      <c r="P47" s="72"/>
      <c r="BQ47" s="58"/>
      <c r="BS47" s="73"/>
      <c r="BU47" s="73"/>
      <c r="BV47" s="67" t="s">
        <v>268</v>
      </c>
    </row>
    <row r="48" spans="1:74" s="38" customFormat="1" ht="15" x14ac:dyDescent="0.25">
      <c r="A48" s="382" t="s">
        <v>270</v>
      </c>
      <c r="B48" s="383"/>
      <c r="C48" s="383"/>
      <c r="D48" s="383"/>
      <c r="E48" s="383"/>
      <c r="F48" s="383"/>
      <c r="G48" s="383"/>
      <c r="H48" s="77" t="s">
        <v>517</v>
      </c>
      <c r="I48" s="78"/>
      <c r="J48" s="72"/>
      <c r="K48" s="72"/>
      <c r="L48" s="72"/>
      <c r="M48" s="72"/>
      <c r="N48" s="72"/>
      <c r="O48" s="72"/>
      <c r="P48" s="72"/>
      <c r="BQ48" s="58"/>
      <c r="BS48" s="73"/>
      <c r="BU48" s="73"/>
      <c r="BV48" s="67" t="s">
        <v>270</v>
      </c>
    </row>
    <row r="49" spans="1:76" s="38" customFormat="1" ht="15" x14ac:dyDescent="0.25">
      <c r="A49" s="385" t="s">
        <v>247</v>
      </c>
      <c r="B49" s="386"/>
      <c r="C49" s="386"/>
      <c r="D49" s="386"/>
      <c r="E49" s="386"/>
      <c r="F49" s="386"/>
      <c r="G49" s="386"/>
      <c r="H49" s="386"/>
      <c r="I49" s="387"/>
      <c r="J49" s="72"/>
      <c r="K49" s="72"/>
      <c r="L49" s="72"/>
      <c r="M49" s="72"/>
      <c r="N49" s="72"/>
      <c r="O49" s="72"/>
      <c r="P49" s="72"/>
      <c r="BW49" s="73" t="s">
        <v>247</v>
      </c>
    </row>
    <row r="50" spans="1:76" s="38" customFormat="1" ht="15" x14ac:dyDescent="0.25">
      <c r="A50" s="382" t="s">
        <v>248</v>
      </c>
      <c r="B50" s="383"/>
      <c r="C50" s="383"/>
      <c r="D50" s="383"/>
      <c r="E50" s="383"/>
      <c r="F50" s="383"/>
      <c r="G50" s="383"/>
      <c r="H50" s="383"/>
      <c r="I50" s="384"/>
      <c r="J50" s="74">
        <v>810727</v>
      </c>
      <c r="K50" s="75"/>
      <c r="L50" s="75"/>
      <c r="M50" s="75"/>
      <c r="N50" s="75"/>
      <c r="O50" s="75"/>
      <c r="P50" s="75"/>
      <c r="BW50" s="73"/>
      <c r="BX50" s="67" t="s">
        <v>248</v>
      </c>
    </row>
    <row r="51" spans="1:76" s="38" customFormat="1" ht="15" x14ac:dyDescent="0.25">
      <c r="A51" s="382" t="s">
        <v>249</v>
      </c>
      <c r="B51" s="383"/>
      <c r="C51" s="383"/>
      <c r="D51" s="383"/>
      <c r="E51" s="383"/>
      <c r="F51" s="383"/>
      <c r="G51" s="383"/>
      <c r="H51" s="383"/>
      <c r="I51" s="384"/>
      <c r="J51" s="75"/>
      <c r="K51" s="75"/>
      <c r="L51" s="75"/>
      <c r="M51" s="75"/>
      <c r="N51" s="75"/>
      <c r="O51" s="75"/>
      <c r="P51" s="75"/>
      <c r="BW51" s="73"/>
      <c r="BX51" s="67" t="s">
        <v>249</v>
      </c>
    </row>
    <row r="52" spans="1:76" s="38" customFormat="1" ht="15" x14ac:dyDescent="0.25">
      <c r="A52" s="382" t="s">
        <v>250</v>
      </c>
      <c r="B52" s="383"/>
      <c r="C52" s="383"/>
      <c r="D52" s="383"/>
      <c r="E52" s="383"/>
      <c r="F52" s="383"/>
      <c r="G52" s="383"/>
      <c r="H52" s="383"/>
      <c r="I52" s="384"/>
      <c r="J52" s="74">
        <v>162465</v>
      </c>
      <c r="K52" s="75"/>
      <c r="L52" s="75"/>
      <c r="M52" s="75"/>
      <c r="N52" s="75"/>
      <c r="O52" s="75"/>
      <c r="P52" s="75"/>
      <c r="BW52" s="73"/>
      <c r="BX52" s="67" t="s">
        <v>250</v>
      </c>
    </row>
    <row r="53" spans="1:76" s="38" customFormat="1" ht="15" x14ac:dyDescent="0.25">
      <c r="A53" s="382" t="s">
        <v>251</v>
      </c>
      <c r="B53" s="383"/>
      <c r="C53" s="383"/>
      <c r="D53" s="383"/>
      <c r="E53" s="383"/>
      <c r="F53" s="383"/>
      <c r="G53" s="383"/>
      <c r="H53" s="383"/>
      <c r="I53" s="384"/>
      <c r="J53" s="74">
        <v>49869</v>
      </c>
      <c r="K53" s="75"/>
      <c r="L53" s="75"/>
      <c r="M53" s="75"/>
      <c r="N53" s="75"/>
      <c r="O53" s="75"/>
      <c r="P53" s="75"/>
      <c r="BW53" s="73"/>
      <c r="BX53" s="67" t="s">
        <v>251</v>
      </c>
    </row>
    <row r="54" spans="1:76" s="38" customFormat="1" ht="15" x14ac:dyDescent="0.25">
      <c r="A54" s="382" t="s">
        <v>252</v>
      </c>
      <c r="B54" s="383"/>
      <c r="C54" s="383"/>
      <c r="D54" s="383"/>
      <c r="E54" s="383"/>
      <c r="F54" s="383"/>
      <c r="G54" s="383"/>
      <c r="H54" s="383"/>
      <c r="I54" s="384"/>
      <c r="J54" s="74">
        <v>27036</v>
      </c>
      <c r="K54" s="75"/>
      <c r="L54" s="75"/>
      <c r="M54" s="75"/>
      <c r="N54" s="75"/>
      <c r="O54" s="75"/>
      <c r="P54" s="75"/>
      <c r="BW54" s="73"/>
      <c r="BX54" s="67" t="s">
        <v>252</v>
      </c>
    </row>
    <row r="55" spans="1:76" s="38" customFormat="1" ht="15" x14ac:dyDescent="0.25">
      <c r="A55" s="382" t="s">
        <v>253</v>
      </c>
      <c r="B55" s="383"/>
      <c r="C55" s="383"/>
      <c r="D55" s="383"/>
      <c r="E55" s="383"/>
      <c r="F55" s="383"/>
      <c r="G55" s="383"/>
      <c r="H55" s="383"/>
      <c r="I55" s="384"/>
      <c r="J55" s="74">
        <v>571357</v>
      </c>
      <c r="K55" s="75"/>
      <c r="L55" s="75"/>
      <c r="M55" s="75"/>
      <c r="N55" s="75"/>
      <c r="O55" s="75"/>
      <c r="P55" s="75"/>
      <c r="BW55" s="73"/>
      <c r="BX55" s="67" t="s">
        <v>253</v>
      </c>
    </row>
    <row r="56" spans="1:76" s="38" customFormat="1" ht="15" x14ac:dyDescent="0.25">
      <c r="A56" s="382" t="s">
        <v>254</v>
      </c>
      <c r="B56" s="383"/>
      <c r="C56" s="383"/>
      <c r="D56" s="383"/>
      <c r="E56" s="383"/>
      <c r="F56" s="383"/>
      <c r="G56" s="383"/>
      <c r="H56" s="383"/>
      <c r="I56" s="384"/>
      <c r="J56" s="74">
        <v>1105058</v>
      </c>
      <c r="K56" s="75"/>
      <c r="L56" s="75"/>
      <c r="M56" s="75"/>
      <c r="N56" s="75"/>
      <c r="O56" s="75"/>
      <c r="P56" s="75"/>
      <c r="BW56" s="73"/>
      <c r="BX56" s="67" t="s">
        <v>254</v>
      </c>
    </row>
    <row r="57" spans="1:76" s="38" customFormat="1" ht="15" x14ac:dyDescent="0.25">
      <c r="A57" s="382" t="s">
        <v>249</v>
      </c>
      <c r="B57" s="383"/>
      <c r="C57" s="383"/>
      <c r="D57" s="383"/>
      <c r="E57" s="383"/>
      <c r="F57" s="383"/>
      <c r="G57" s="383"/>
      <c r="H57" s="383"/>
      <c r="I57" s="384"/>
      <c r="J57" s="75"/>
      <c r="K57" s="75"/>
      <c r="L57" s="75"/>
      <c r="M57" s="75"/>
      <c r="N57" s="75"/>
      <c r="O57" s="75"/>
      <c r="P57" s="75"/>
      <c r="BW57" s="73"/>
      <c r="BX57" s="67" t="s">
        <v>249</v>
      </c>
    </row>
    <row r="58" spans="1:76" s="38" customFormat="1" ht="15" x14ac:dyDescent="0.25">
      <c r="A58" s="382" t="s">
        <v>255</v>
      </c>
      <c r="B58" s="383"/>
      <c r="C58" s="383"/>
      <c r="D58" s="383"/>
      <c r="E58" s="383"/>
      <c r="F58" s="383"/>
      <c r="G58" s="383"/>
      <c r="H58" s="383"/>
      <c r="I58" s="384"/>
      <c r="J58" s="74">
        <v>162465</v>
      </c>
      <c r="K58" s="75"/>
      <c r="L58" s="75"/>
      <c r="M58" s="75"/>
      <c r="N58" s="75"/>
      <c r="O58" s="75"/>
      <c r="P58" s="75"/>
      <c r="BW58" s="73"/>
      <c r="BX58" s="67" t="s">
        <v>255</v>
      </c>
    </row>
    <row r="59" spans="1:76" s="38" customFormat="1" ht="15" x14ac:dyDescent="0.25">
      <c r="A59" s="382" t="s">
        <v>256</v>
      </c>
      <c r="B59" s="383"/>
      <c r="C59" s="383"/>
      <c r="D59" s="383"/>
      <c r="E59" s="383"/>
      <c r="F59" s="383"/>
      <c r="G59" s="383"/>
      <c r="H59" s="383"/>
      <c r="I59" s="384"/>
      <c r="J59" s="74">
        <v>49869</v>
      </c>
      <c r="K59" s="75"/>
      <c r="L59" s="75"/>
      <c r="M59" s="75"/>
      <c r="N59" s="75"/>
      <c r="O59" s="75"/>
      <c r="P59" s="75"/>
      <c r="BW59" s="73"/>
      <c r="BX59" s="67" t="s">
        <v>256</v>
      </c>
    </row>
    <row r="60" spans="1:76" s="38" customFormat="1" ht="15" x14ac:dyDescent="0.25">
      <c r="A60" s="382" t="s">
        <v>257</v>
      </c>
      <c r="B60" s="383"/>
      <c r="C60" s="383"/>
      <c r="D60" s="383"/>
      <c r="E60" s="383"/>
      <c r="F60" s="383"/>
      <c r="G60" s="383"/>
      <c r="H60" s="383"/>
      <c r="I60" s="384"/>
      <c r="J60" s="74">
        <v>27036</v>
      </c>
      <c r="K60" s="75"/>
      <c r="L60" s="75"/>
      <c r="M60" s="75"/>
      <c r="N60" s="75"/>
      <c r="O60" s="75"/>
      <c r="P60" s="75"/>
      <c r="BW60" s="73"/>
      <c r="BX60" s="67" t="s">
        <v>257</v>
      </c>
    </row>
    <row r="61" spans="1:76" s="38" customFormat="1" ht="15" x14ac:dyDescent="0.25">
      <c r="A61" s="382" t="s">
        <v>258</v>
      </c>
      <c r="B61" s="383"/>
      <c r="C61" s="383"/>
      <c r="D61" s="383"/>
      <c r="E61" s="383"/>
      <c r="F61" s="383"/>
      <c r="G61" s="383"/>
      <c r="H61" s="383"/>
      <c r="I61" s="384"/>
      <c r="J61" s="74">
        <v>571357</v>
      </c>
      <c r="K61" s="75"/>
      <c r="L61" s="75"/>
      <c r="M61" s="75"/>
      <c r="N61" s="75"/>
      <c r="O61" s="75"/>
      <c r="P61" s="75"/>
      <c r="BW61" s="73"/>
      <c r="BX61" s="67" t="s">
        <v>258</v>
      </c>
    </row>
    <row r="62" spans="1:76" s="38" customFormat="1" ht="15" x14ac:dyDescent="0.25">
      <c r="A62" s="382" t="s">
        <v>259</v>
      </c>
      <c r="B62" s="383"/>
      <c r="C62" s="383"/>
      <c r="D62" s="383"/>
      <c r="E62" s="383"/>
      <c r="F62" s="383"/>
      <c r="G62" s="383"/>
      <c r="H62" s="383"/>
      <c r="I62" s="384"/>
      <c r="J62" s="74">
        <v>177924</v>
      </c>
      <c r="K62" s="75"/>
      <c r="L62" s="75"/>
      <c r="M62" s="75"/>
      <c r="N62" s="75"/>
      <c r="O62" s="75"/>
      <c r="P62" s="75"/>
      <c r="BW62" s="73"/>
      <c r="BX62" s="67" t="s">
        <v>259</v>
      </c>
    </row>
    <row r="63" spans="1:76" s="38" customFormat="1" ht="15" x14ac:dyDescent="0.25">
      <c r="A63" s="382" t="s">
        <v>260</v>
      </c>
      <c r="B63" s="383"/>
      <c r="C63" s="383"/>
      <c r="D63" s="383"/>
      <c r="E63" s="383"/>
      <c r="F63" s="383"/>
      <c r="G63" s="383"/>
      <c r="H63" s="383"/>
      <c r="I63" s="384"/>
      <c r="J63" s="74">
        <v>116407</v>
      </c>
      <c r="K63" s="75"/>
      <c r="L63" s="75"/>
      <c r="M63" s="75"/>
      <c r="N63" s="75"/>
      <c r="O63" s="75"/>
      <c r="P63" s="75"/>
      <c r="BW63" s="73"/>
      <c r="BX63" s="67" t="s">
        <v>260</v>
      </c>
    </row>
    <row r="64" spans="1:76" s="38" customFormat="1" ht="15" x14ac:dyDescent="0.25">
      <c r="A64" s="382" t="s">
        <v>263</v>
      </c>
      <c r="B64" s="383"/>
      <c r="C64" s="383"/>
      <c r="D64" s="383"/>
      <c r="E64" s="383"/>
      <c r="F64" s="383"/>
      <c r="G64" s="383"/>
      <c r="H64" s="383"/>
      <c r="I64" s="384"/>
      <c r="J64" s="74">
        <v>189501</v>
      </c>
      <c r="K64" s="75"/>
      <c r="L64" s="75"/>
      <c r="M64" s="75"/>
      <c r="N64" s="75"/>
      <c r="O64" s="75"/>
      <c r="P64" s="75"/>
      <c r="BW64" s="73"/>
      <c r="BX64" s="67" t="s">
        <v>263</v>
      </c>
    </row>
    <row r="65" spans="1:78" s="38" customFormat="1" ht="15" x14ac:dyDescent="0.25">
      <c r="A65" s="382" t="s">
        <v>264</v>
      </c>
      <c r="B65" s="383"/>
      <c r="C65" s="383"/>
      <c r="D65" s="383"/>
      <c r="E65" s="383"/>
      <c r="F65" s="383"/>
      <c r="G65" s="383"/>
      <c r="H65" s="383"/>
      <c r="I65" s="384"/>
      <c r="J65" s="74">
        <v>177924</v>
      </c>
      <c r="K65" s="75"/>
      <c r="L65" s="75"/>
      <c r="M65" s="75"/>
      <c r="N65" s="75"/>
      <c r="O65" s="75"/>
      <c r="P65" s="75"/>
      <c r="BW65" s="73"/>
      <c r="BX65" s="67" t="s">
        <v>264</v>
      </c>
    </row>
    <row r="66" spans="1:78" s="38" customFormat="1" ht="15" x14ac:dyDescent="0.25">
      <c r="A66" s="382" t="s">
        <v>265</v>
      </c>
      <c r="B66" s="383"/>
      <c r="C66" s="383"/>
      <c r="D66" s="383"/>
      <c r="E66" s="383"/>
      <c r="F66" s="383"/>
      <c r="G66" s="383"/>
      <c r="H66" s="383"/>
      <c r="I66" s="384"/>
      <c r="J66" s="74">
        <v>116407</v>
      </c>
      <c r="K66" s="75"/>
      <c r="L66" s="75"/>
      <c r="M66" s="75"/>
      <c r="N66" s="75"/>
      <c r="O66" s="75"/>
      <c r="P66" s="75"/>
      <c r="BW66" s="73"/>
      <c r="BX66" s="67" t="s">
        <v>265</v>
      </c>
    </row>
    <row r="67" spans="1:78" s="38" customFormat="1" ht="15" x14ac:dyDescent="0.25">
      <c r="A67" s="385" t="s">
        <v>266</v>
      </c>
      <c r="B67" s="386"/>
      <c r="C67" s="386"/>
      <c r="D67" s="386"/>
      <c r="E67" s="386"/>
      <c r="F67" s="386"/>
      <c r="G67" s="386"/>
      <c r="H67" s="386"/>
      <c r="I67" s="387"/>
      <c r="J67" s="76">
        <v>1105058</v>
      </c>
      <c r="K67" s="72"/>
      <c r="L67" s="72"/>
      <c r="M67" s="72"/>
      <c r="N67" s="72"/>
      <c r="O67" s="130">
        <v>213.63140000000001</v>
      </c>
      <c r="P67" s="131">
        <v>28.243980000000001</v>
      </c>
      <c r="BW67" s="73"/>
      <c r="BY67" s="73" t="s">
        <v>266</v>
      </c>
    </row>
    <row r="68" spans="1:78" s="38" customFormat="1" ht="15" x14ac:dyDescent="0.25">
      <c r="A68" s="382" t="s">
        <v>267</v>
      </c>
      <c r="B68" s="383"/>
      <c r="C68" s="383"/>
      <c r="D68" s="383"/>
      <c r="E68" s="383"/>
      <c r="F68" s="383"/>
      <c r="G68" s="383"/>
      <c r="H68" s="383"/>
      <c r="I68" s="384"/>
      <c r="J68" s="75"/>
      <c r="K68" s="75"/>
      <c r="L68" s="75"/>
      <c r="M68" s="75"/>
      <c r="N68" s="75"/>
      <c r="O68" s="75"/>
      <c r="P68" s="75"/>
      <c r="BW68" s="73"/>
      <c r="BX68" s="67" t="s">
        <v>267</v>
      </c>
      <c r="BY68" s="73"/>
    </row>
    <row r="69" spans="1:78" s="38" customFormat="1" ht="15" x14ac:dyDescent="0.25">
      <c r="A69" s="382" t="s">
        <v>268</v>
      </c>
      <c r="B69" s="383"/>
      <c r="C69" s="383"/>
      <c r="D69" s="383"/>
      <c r="E69" s="383"/>
      <c r="F69" s="383"/>
      <c r="G69" s="383"/>
      <c r="H69" s="77" t="s">
        <v>518</v>
      </c>
      <c r="I69" s="78"/>
      <c r="J69" s="72"/>
      <c r="K69" s="72"/>
      <c r="L69" s="72"/>
      <c r="M69" s="72"/>
      <c r="N69" s="72"/>
      <c r="O69" s="72"/>
      <c r="P69" s="72"/>
      <c r="BW69" s="73"/>
      <c r="BY69" s="73"/>
      <c r="BZ69" s="67" t="s">
        <v>268</v>
      </c>
    </row>
    <row r="70" spans="1:78" s="38" customFormat="1" ht="15" x14ac:dyDescent="0.25">
      <c r="A70" s="382" t="s">
        <v>270</v>
      </c>
      <c r="B70" s="383"/>
      <c r="C70" s="383"/>
      <c r="D70" s="383"/>
      <c r="E70" s="383"/>
      <c r="F70" s="383"/>
      <c r="G70" s="383"/>
      <c r="H70" s="77" t="s">
        <v>517</v>
      </c>
      <c r="I70" s="78"/>
      <c r="J70" s="72"/>
      <c r="K70" s="72"/>
      <c r="L70" s="72"/>
      <c r="M70" s="72"/>
      <c r="N70" s="72"/>
      <c r="O70" s="72"/>
      <c r="P70" s="72"/>
      <c r="BW70" s="73"/>
      <c r="BY70" s="73"/>
      <c r="BZ70" s="67" t="s">
        <v>270</v>
      </c>
    </row>
    <row r="71" spans="1:78" s="38" customFormat="1" ht="3" customHeight="1" x14ac:dyDescent="0.25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80"/>
      <c r="M71" s="80"/>
      <c r="N71" s="80"/>
      <c r="O71" s="81"/>
      <c r="P71" s="81"/>
    </row>
    <row r="72" spans="1:78" s="38" customFormat="1" ht="53.25" customHeight="1" x14ac:dyDescent="0.25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</row>
    <row r="73" spans="1:78" s="38" customFormat="1" ht="15" x14ac:dyDescent="0.25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</row>
    <row r="74" spans="1:78" s="38" customFormat="1" ht="15" x14ac:dyDescent="0.25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</row>
  </sheetData>
  <mergeCells count="73">
    <mergeCell ref="A2:P2"/>
    <mergeCell ref="A3:P3"/>
    <mergeCell ref="A5:P5"/>
    <mergeCell ref="A6:P6"/>
    <mergeCell ref="A7:P7"/>
    <mergeCell ref="A8:P8"/>
    <mergeCell ref="C9:G9"/>
    <mergeCell ref="E14:P14"/>
    <mergeCell ref="A16:A18"/>
    <mergeCell ref="B16:B18"/>
    <mergeCell ref="C16:E18"/>
    <mergeCell ref="F16:F18"/>
    <mergeCell ref="G16:H16"/>
    <mergeCell ref="I16:N16"/>
    <mergeCell ref="O16:O18"/>
    <mergeCell ref="P16:P18"/>
    <mergeCell ref="G17:G18"/>
    <mergeCell ref="H17:H18"/>
    <mergeCell ref="I17:I18"/>
    <mergeCell ref="J17:J18"/>
    <mergeCell ref="K17:N17"/>
    <mergeCell ref="C24:E24"/>
    <mergeCell ref="C25:E25"/>
    <mergeCell ref="C26:E26"/>
    <mergeCell ref="A27:I27"/>
    <mergeCell ref="A28:I28"/>
    <mergeCell ref="C19:E19"/>
    <mergeCell ref="A20:P20"/>
    <mergeCell ref="C21:E21"/>
    <mergeCell ref="C22:E22"/>
    <mergeCell ref="C23:E23"/>
    <mergeCell ref="A34:I34"/>
    <mergeCell ref="A35:I35"/>
    <mergeCell ref="A36:I36"/>
    <mergeCell ref="A37:I37"/>
    <mergeCell ref="A38:I38"/>
    <mergeCell ref="A29:I29"/>
    <mergeCell ref="A30:I30"/>
    <mergeCell ref="A31:I31"/>
    <mergeCell ref="A32:I32"/>
    <mergeCell ref="A33:I33"/>
    <mergeCell ref="A44:I44"/>
    <mergeCell ref="A45:I45"/>
    <mergeCell ref="A46:I46"/>
    <mergeCell ref="A47:G47"/>
    <mergeCell ref="A48:G48"/>
    <mergeCell ref="A39:I39"/>
    <mergeCell ref="A40:I40"/>
    <mergeCell ref="A41:I41"/>
    <mergeCell ref="A42:I42"/>
    <mergeCell ref="A43:I43"/>
    <mergeCell ref="A54:I54"/>
    <mergeCell ref="A55:I55"/>
    <mergeCell ref="A56:I56"/>
    <mergeCell ref="A57:I57"/>
    <mergeCell ref="A58:I58"/>
    <mergeCell ref="A49:I49"/>
    <mergeCell ref="A50:I50"/>
    <mergeCell ref="A51:I51"/>
    <mergeCell ref="A52:I52"/>
    <mergeCell ref="A53:I53"/>
    <mergeCell ref="A69:G69"/>
    <mergeCell ref="A70:G70"/>
    <mergeCell ref="A59:I59"/>
    <mergeCell ref="A60:I60"/>
    <mergeCell ref="A61:I61"/>
    <mergeCell ref="A62:I62"/>
    <mergeCell ref="A63:I63"/>
    <mergeCell ref="A64:I64"/>
    <mergeCell ref="A65:I65"/>
    <mergeCell ref="A66:I66"/>
    <mergeCell ref="A67:I67"/>
    <mergeCell ref="A68:I68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20</vt:i4>
      </vt:variant>
    </vt:vector>
  </HeadingPairs>
  <TitlesOfParts>
    <vt:vector size="31" baseType="lpstr">
      <vt:lpstr>сводка затрат</vt:lpstr>
      <vt:lpstr>ССРСС</vt:lpstr>
      <vt:lpstr>3.2 Пост Братск</vt:lpstr>
      <vt:lpstr>3.3 дорога Братск</vt:lpstr>
      <vt:lpstr>3.4 ограждения Братск</vt:lpstr>
      <vt:lpstr>3.5 гараж Падун</vt:lpstr>
      <vt:lpstr>3.6 Гараж Янталь </vt:lpstr>
      <vt:lpstr>3.7 вспом зд. Янталь</vt:lpstr>
      <vt:lpstr>3.8 Огражд Янталь</vt:lpstr>
      <vt:lpstr>3.9 дорога п. Янталь </vt:lpstr>
      <vt:lpstr>3.10 Вс. зд НУ</vt:lpstr>
      <vt:lpstr>'3.10 Вс. зд НУ'!Заголовки_для_печати</vt:lpstr>
      <vt:lpstr>'3.2 Пост Братск'!Заголовки_для_печати</vt:lpstr>
      <vt:lpstr>'3.3 дорога Братск'!Заголовки_для_печати</vt:lpstr>
      <vt:lpstr>'3.4 ограждения Братск'!Заголовки_для_печати</vt:lpstr>
      <vt:lpstr>'3.5 гараж Падун'!Заголовки_для_печати</vt:lpstr>
      <vt:lpstr>'3.6 Гараж Янталь '!Заголовки_для_печати</vt:lpstr>
      <vt:lpstr>'3.7 вспом зд. Янталь'!Заголовки_для_печати</vt:lpstr>
      <vt:lpstr>'3.8 Огражд Янталь'!Заголовки_для_печати</vt:lpstr>
      <vt:lpstr>'3.9 дорога п. Янталь '!Заголовки_для_печати</vt:lpstr>
      <vt:lpstr>ССРСС!Заголовки_для_печати</vt:lpstr>
      <vt:lpstr>'3.10 Вс. зд НУ'!Область_печати</vt:lpstr>
      <vt:lpstr>'3.2 Пост Братск'!Область_печати</vt:lpstr>
      <vt:lpstr>'3.3 дорога Братск'!Область_печати</vt:lpstr>
      <vt:lpstr>'3.4 ограждения Братск'!Область_печати</vt:lpstr>
      <vt:lpstr>'3.5 гараж Падун'!Область_печати</vt:lpstr>
      <vt:lpstr>'3.6 Гараж Янталь '!Область_печати</vt:lpstr>
      <vt:lpstr>'3.7 вспом зд. Янталь'!Область_печати</vt:lpstr>
      <vt:lpstr>'3.8 Огражд Янталь'!Область_печати</vt:lpstr>
      <vt:lpstr>'3.9 дорога п. Янталь '!Область_печати</vt:lpstr>
      <vt:lpstr>ССРСС!Область_печати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Гнедова Ольга Львовна</dc:creator>
  <cp:lastModifiedBy>Лиморенко Анна Игоревна</cp:lastModifiedBy>
  <cp:lastPrinted>2025-11-01T02:40:36Z</cp:lastPrinted>
  <dcterms:created xsi:type="dcterms:W3CDTF">2025-10-27T04:02:18Z</dcterms:created>
  <dcterms:modified xsi:type="dcterms:W3CDTF">2025-11-03T03:32:36Z</dcterms:modified>
</cp:coreProperties>
</file>